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5315" windowHeight="12585" activeTab="0"/>
  </bookViews>
  <sheets>
    <sheet name="Max ind divs" sheetId="1" r:id="rId1"/>
    <sheet name="Schematic - 30-06" sheetId="2" r:id="rId2"/>
    <sheet name="Schematic - 31-03" sheetId="3" r:id="rId3"/>
  </sheets>
  <definedNames/>
  <calcPr fullCalcOnLoad="1"/>
</workbook>
</file>

<file path=xl/sharedStrings.xml><?xml version="1.0" encoding="utf-8"?>
<sst xmlns="http://schemas.openxmlformats.org/spreadsheetml/2006/main" count="156" uniqueCount="80">
  <si>
    <t>Total</t>
  </si>
  <si>
    <t>Less</t>
  </si>
  <si>
    <t>Expenses</t>
  </si>
  <si>
    <t>Profits chargeable to corporation tax</t>
  </si>
  <si>
    <t>Distributable profit</t>
  </si>
  <si>
    <t>Dividends paid and declared</t>
  </si>
  <si>
    <t>Dividends paid</t>
  </si>
  <si>
    <t xml:space="preserve">Maximimum pensionable x </t>
  </si>
  <si>
    <t>=</t>
  </si>
  <si>
    <t>Pensionable dividends</t>
  </si>
  <si>
    <t>Unpensionable dividend</t>
  </si>
  <si>
    <t>2009/10</t>
  </si>
  <si>
    <t>2010/11</t>
  </si>
  <si>
    <t>2011/12</t>
  </si>
  <si>
    <t>Establishment of principle of pensionable dividend income "drawn down"</t>
  </si>
  <si>
    <t>Limited company certificate - schematic of method of individual first slicing</t>
  </si>
  <si>
    <t xml:space="preserve">Accounts year ended </t>
  </si>
  <si>
    <t>Dividends paid:</t>
  </si>
  <si>
    <t>Shareholder 1</t>
  </si>
  <si>
    <t>Shareholder 2</t>
  </si>
  <si>
    <t>Shareholder 3</t>
  </si>
  <si>
    <t>Shareholder 4</t>
  </si>
  <si>
    <t>Shareholder 5</t>
  </si>
  <si>
    <t>Limited company certificate - shareholder breakdown</t>
  </si>
  <si>
    <t>30 June year end</t>
  </si>
  <si>
    <t>31 March year end</t>
  </si>
  <si>
    <t>Interim re 2010</t>
  </si>
  <si>
    <t>Final re 2010</t>
  </si>
  <si>
    <t>Interim re 2011</t>
  </si>
  <si>
    <t>Final re 2011</t>
  </si>
  <si>
    <t>Interim re 2012</t>
  </si>
  <si>
    <t>Total expenses</t>
  </si>
  <si>
    <t>expenditure and corporation tax allocated to him/her by the ratio:</t>
  </si>
  <si>
    <t>actual corporation tax payable.  This determines the</t>
  </si>
  <si>
    <t xml:space="preserve">tax to each shareholder using the ratio of that shareholder's dividend paid to the </t>
  </si>
  <si>
    <t>total dividend paid, i.e. for shareholder 1 for 30/06/2010 the company's total income,</t>
  </si>
  <si>
    <t>and</t>
  </si>
  <si>
    <t>Step 1 - from the company accounts for each year</t>
  </si>
  <si>
    <t>Corporation tax</t>
  </si>
  <si>
    <t>Retained funds</t>
  </si>
  <si>
    <t>Appendix 1 - see the guidance notes in respect of box 2 of the limited company certificate.</t>
  </si>
  <si>
    <t>Appendix 2 - see the guidance notes in respect of box 2 of the limited company certificate.</t>
  </si>
  <si>
    <t>Appendix 3 - see the guidance notes in respect of box 2 of the limited company certificate.</t>
  </si>
  <si>
    <t>overall distributable profit for the accounting period.</t>
  </si>
  <si>
    <t xml:space="preserve">Step 1 - determine your maximum </t>
  </si>
  <si>
    <t>pensionable dividend in the ratio</t>
  </si>
  <si>
    <t xml:space="preserve">Step 2 - for the dividends paid in respect of each </t>
  </si>
  <si>
    <t xml:space="preserve">accounting period, it must be determined which fall </t>
  </si>
  <si>
    <t>within the maximum pensionable amount from step 1.</t>
  </si>
  <si>
    <t>A maximum of £81,474 of dividends is pensioable, but, as there have only been £75,000</t>
  </si>
  <si>
    <t>of dividends paid for this accounting year end, then they will all be pensionable; £40,000 being</t>
  </si>
  <si>
    <t>in 2010/11 and £35,000 in 2011/12</t>
  </si>
  <si>
    <t xml:space="preserve">those paid, all three dividend paid in 2010/11 are pensionable and, for 2011/12, </t>
  </si>
  <si>
    <t>Step 1 - determine your maximum</t>
  </si>
  <si>
    <t>Step 2 - for the dividends paid in respect of each</t>
  </si>
  <si>
    <t>accounting period, it must be determined which fall</t>
  </si>
  <si>
    <t>with the maximum pensionable amount from step 1.</t>
  </si>
  <si>
    <t xml:space="preserve">The maximum pensionable dividends, regardless of the tax year in which </t>
  </si>
  <si>
    <t>The maximum pensionable dividends, regardless of which tax year in which</t>
  </si>
  <si>
    <t xml:space="preserve">they are paid, are £73,348.  The £20,000 dividend was paid in 2009/10 and </t>
  </si>
  <si>
    <t>is pensionable in that year.  The balance of dividends up to £73,348 were all</t>
  </si>
  <si>
    <t>paid in 2010/11 and are pensionable in that year.  £6,652 of the £35,000 is</t>
  </si>
  <si>
    <t>not pensionable.</t>
  </si>
  <si>
    <t>the first £28,348 of the dividend of £35,000 paid at 30/06/2010 is pensionable. The balance</t>
  </si>
  <si>
    <t>of the £35,000 dividend, being £6,652, is not pensionable.</t>
  </si>
  <si>
    <t>A maximum of £81,474 of dividends is pensionable, but, as there have only been £75,000</t>
  </si>
  <si>
    <t>of dividends paid for this accounting year end, then they will all be pensionable.  £20,000 being</t>
  </si>
  <si>
    <t>pensioned in 2010/11 and £55,000 in 2011/12.</t>
  </si>
  <si>
    <t>80,000 / 350,400 (ratio for boxes 2 and 3 for 2010)</t>
  </si>
  <si>
    <t>75,000 / 360,000 (ratio for boxes 2A and 3A for 2011)</t>
  </si>
  <si>
    <t>Non-HSC income</t>
  </si>
  <si>
    <t>of HSC income to total income</t>
  </si>
  <si>
    <t>HSC income</t>
  </si>
  <si>
    <t>Establishment of maximum individual HSC dividend entitlement per accounting period</t>
  </si>
  <si>
    <t>Total non-HSC income</t>
  </si>
  <si>
    <t>Total HSC income</t>
  </si>
  <si>
    <t>Step 2 - allocate the non-HSC income, HSC income, expenses and corporation</t>
  </si>
  <si>
    <t>stipulated, determine the full amount of non-HSC</t>
  </si>
  <si>
    <t>income, HSC income and expenses, then include the</t>
  </si>
  <si>
    <t>they are paid, are £73,348.  As HSC dividends are treated as the first slice of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</si>
</sst>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  <numFmt numFmtId="166" formatCode="#,##0;\(#,##0\)"/>
  </numFmts>
  <fonts count="39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2" fillId="0" borderId="0" xfId="0" applyFont="1" applyAlignment="1">
      <alignment/>
    </xf>
    <xf numFmtId="165" fontId="0" fillId="0" borderId="0" xfId="42" applyNumberFormat="1" applyFont="1" applyAlignment="1">
      <alignment/>
    </xf>
    <xf numFmtId="166" fontId="0" fillId="0" borderId="0" xfId="42" applyNumberFormat="1" applyFont="1" applyAlignment="1">
      <alignment/>
    </xf>
    <xf numFmtId="166" fontId="0" fillId="0" borderId="10" xfId="42" applyNumberFormat="1" applyFont="1" applyBorder="1" applyAlignment="1">
      <alignment/>
    </xf>
    <xf numFmtId="166" fontId="0" fillId="0" borderId="11" xfId="42" applyNumberFormat="1" applyFont="1" applyBorder="1" applyAlignment="1">
      <alignment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6" fontId="0" fillId="0" borderId="0" xfId="42" applyNumberFormat="1" applyFont="1" applyBorder="1" applyAlignment="1">
      <alignment/>
    </xf>
    <xf numFmtId="49" fontId="0" fillId="0" borderId="0" xfId="42" applyNumberFormat="1" applyFont="1" applyAlignment="1">
      <alignment horizontal="center"/>
    </xf>
    <xf numFmtId="165" fontId="0" fillId="0" borderId="10" xfId="42" applyNumberFormat="1" applyFont="1" applyBorder="1" applyAlignment="1">
      <alignment/>
    </xf>
    <xf numFmtId="14" fontId="1" fillId="0" borderId="0" xfId="0" applyNumberFormat="1" applyFont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165" fontId="0" fillId="0" borderId="10" xfId="42" applyNumberFormat="1" applyFont="1" applyBorder="1" applyAlignment="1">
      <alignment/>
    </xf>
    <xf numFmtId="0" fontId="0" fillId="0" borderId="16" xfId="0" applyBorder="1" applyAlignment="1">
      <alignment horizontal="center"/>
    </xf>
    <xf numFmtId="165" fontId="0" fillId="0" borderId="16" xfId="42" applyNumberFormat="1" applyFont="1" applyBorder="1" applyAlignment="1">
      <alignment/>
    </xf>
    <xf numFmtId="165" fontId="0" fillId="0" borderId="0" xfId="42" applyNumberFormat="1" applyFont="1" applyBorder="1" applyAlignment="1">
      <alignment/>
    </xf>
    <xf numFmtId="165" fontId="0" fillId="0" borderId="0" xfId="0" applyNumberFormat="1" applyAlignment="1">
      <alignment/>
    </xf>
    <xf numFmtId="165" fontId="0" fillId="0" borderId="17" xfId="42" applyNumberFormat="1" applyFont="1" applyBorder="1" applyAlignment="1">
      <alignment/>
    </xf>
    <xf numFmtId="165" fontId="0" fillId="0" borderId="18" xfId="0" applyNumberFormat="1" applyBorder="1" applyAlignment="1">
      <alignment/>
    </xf>
    <xf numFmtId="165" fontId="0" fillId="0" borderId="10" xfId="0" applyNumberFormat="1" applyBorder="1" applyAlignment="1">
      <alignment/>
    </xf>
    <xf numFmtId="165" fontId="0" fillId="0" borderId="17" xfId="0" applyNumberFormat="1" applyBorder="1" applyAlignment="1">
      <alignment/>
    </xf>
    <xf numFmtId="14" fontId="0" fillId="0" borderId="0" xfId="0" applyNumberFormat="1" applyBorder="1" applyAlignment="1">
      <alignment/>
    </xf>
    <xf numFmtId="165" fontId="0" fillId="0" borderId="0" xfId="0" applyNumberFormat="1" applyBorder="1" applyAlignment="1">
      <alignment/>
    </xf>
    <xf numFmtId="0" fontId="1" fillId="0" borderId="0" xfId="0" applyFont="1" applyAlignment="1">
      <alignment/>
    </xf>
    <xf numFmtId="166" fontId="0" fillId="0" borderId="18" xfId="42" applyNumberFormat="1" applyFont="1" applyBorder="1" applyAlignment="1">
      <alignment/>
    </xf>
    <xf numFmtId="0" fontId="1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165" fontId="0" fillId="0" borderId="18" xfId="42" applyNumberFormat="1" applyFont="1" applyBorder="1" applyAlignment="1">
      <alignment/>
    </xf>
    <xf numFmtId="165" fontId="0" fillId="0" borderId="0" xfId="42" applyNumberFormat="1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  <xf numFmtId="165" fontId="0" fillId="0" borderId="13" xfId="42" applyNumberFormat="1" applyFont="1" applyBorder="1" applyAlignment="1">
      <alignment/>
    </xf>
    <xf numFmtId="14" fontId="0" fillId="0" borderId="0" xfId="0" applyNumberFormat="1" applyAlignment="1">
      <alignment horizontal="right"/>
    </xf>
    <xf numFmtId="0" fontId="0" fillId="0" borderId="15" xfId="0" applyBorder="1" applyAlignment="1">
      <alignment horizontal="center"/>
    </xf>
    <xf numFmtId="0" fontId="0" fillId="0" borderId="19" xfId="0" applyBorder="1" applyAlignment="1">
      <alignment horizontal="center"/>
    </xf>
    <xf numFmtId="165" fontId="0" fillId="0" borderId="0" xfId="42" applyNumberFormat="1" applyFont="1" applyAlignment="1">
      <alignment horizontal="center"/>
    </xf>
    <xf numFmtId="165" fontId="1" fillId="0" borderId="0" xfId="42" applyNumberFormat="1" applyFont="1" applyBorder="1" applyAlignment="1">
      <alignment/>
    </xf>
    <xf numFmtId="165" fontId="1" fillId="0" borderId="0" xfId="42" applyNumberFormat="1" applyFont="1" applyBorder="1" applyAlignment="1">
      <alignment horizontal="center"/>
    </xf>
    <xf numFmtId="165" fontId="1" fillId="0" borderId="20" xfId="42" applyNumberFormat="1" applyFont="1" applyBorder="1" applyAlignment="1">
      <alignment/>
    </xf>
    <xf numFmtId="165" fontId="1" fillId="0" borderId="21" xfId="42" applyNumberFormat="1" applyFont="1" applyBorder="1" applyAlignment="1">
      <alignment/>
    </xf>
    <xf numFmtId="165" fontId="1" fillId="0" borderId="22" xfId="42" applyNumberFormat="1" applyFont="1" applyBorder="1" applyAlignment="1">
      <alignment/>
    </xf>
    <xf numFmtId="165" fontId="1" fillId="0" borderId="23" xfId="42" applyNumberFormat="1" applyFont="1" applyBorder="1" applyAlignment="1">
      <alignment/>
    </xf>
    <xf numFmtId="165" fontId="1" fillId="0" borderId="24" xfId="42" applyNumberFormat="1" applyFont="1" applyBorder="1" applyAlignment="1">
      <alignment/>
    </xf>
    <xf numFmtId="165" fontId="1" fillId="0" borderId="25" xfId="42" applyNumberFormat="1" applyFont="1" applyBorder="1" applyAlignment="1">
      <alignment/>
    </xf>
    <xf numFmtId="165" fontId="1" fillId="0" borderId="26" xfId="42" applyNumberFormat="1" applyFont="1" applyBorder="1" applyAlignment="1">
      <alignment/>
    </xf>
    <xf numFmtId="165" fontId="1" fillId="0" borderId="27" xfId="42" applyNumberFormat="1" applyFont="1" applyBorder="1" applyAlignment="1">
      <alignment/>
    </xf>
    <xf numFmtId="165" fontId="1" fillId="0" borderId="21" xfId="42" applyNumberFormat="1" applyFont="1" applyBorder="1" applyAlignment="1">
      <alignment horizontal="center"/>
    </xf>
    <xf numFmtId="165" fontId="1" fillId="0" borderId="26" xfId="42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1" fillId="0" borderId="26" xfId="0" applyFont="1" applyBorder="1" applyAlignment="1">
      <alignment horizontal="center"/>
    </xf>
    <xf numFmtId="0" fontId="0" fillId="0" borderId="27" xfId="0" applyBorder="1" applyAlignment="1">
      <alignment/>
    </xf>
    <xf numFmtId="14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26" xfId="0" applyFont="1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165" fontId="0" fillId="0" borderId="10" xfId="42" applyNumberFormat="1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2" xfId="0" applyBorder="1" applyAlignment="1">
      <alignment horizontal="center"/>
    </xf>
    <xf numFmtId="165" fontId="0" fillId="0" borderId="16" xfId="42" applyNumberFormat="1" applyFont="1" applyBorder="1" applyAlignment="1">
      <alignment/>
    </xf>
    <xf numFmtId="0" fontId="0" fillId="0" borderId="29" xfId="0" applyBorder="1" applyAlignment="1">
      <alignment horizontal="center"/>
    </xf>
    <xf numFmtId="165" fontId="0" fillId="0" borderId="0" xfId="42" applyNumberFormat="1" applyFont="1" applyBorder="1" applyAlignment="1">
      <alignment/>
    </xf>
    <xf numFmtId="165" fontId="0" fillId="0" borderId="14" xfId="42" applyNumberFormat="1" applyFont="1" applyBorder="1" applyAlignment="1">
      <alignment/>
    </xf>
    <xf numFmtId="14" fontId="0" fillId="0" borderId="0" xfId="0" applyNumberFormat="1" applyAlignment="1">
      <alignment horizontal="left"/>
    </xf>
    <xf numFmtId="0" fontId="0" fillId="0" borderId="0" xfId="0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247650</xdr:colOff>
      <xdr:row>10</xdr:row>
      <xdr:rowOff>66675</xdr:rowOff>
    </xdr:from>
    <xdr:to>
      <xdr:col>5</xdr:col>
      <xdr:colOff>361950</xdr:colOff>
      <xdr:row>24</xdr:row>
      <xdr:rowOff>76200</xdr:rowOff>
    </xdr:to>
    <xdr:sp>
      <xdr:nvSpPr>
        <xdr:cNvPr id="1" name="Freeform 3"/>
        <xdr:cNvSpPr>
          <a:spLocks/>
        </xdr:cNvSpPr>
      </xdr:nvSpPr>
      <xdr:spPr>
        <a:xfrm>
          <a:off x="2733675" y="1685925"/>
          <a:ext cx="904875" cy="2295525"/>
        </a:xfrm>
        <a:custGeom>
          <a:pathLst>
            <a:path h="256" w="126">
              <a:moveTo>
                <a:pt x="15" y="256"/>
              </a:moveTo>
              <a:cubicBezTo>
                <a:pt x="7" y="172"/>
                <a:pt x="0" y="89"/>
                <a:pt x="16" y="48"/>
              </a:cubicBezTo>
              <a:cubicBezTo>
                <a:pt x="32" y="7"/>
                <a:pt x="92" y="14"/>
                <a:pt x="109" y="7"/>
              </a:cubicBezTo>
              <a:cubicBezTo>
                <a:pt x="126" y="0"/>
                <a:pt x="117" y="4"/>
                <a:pt x="118" y="4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123825</xdr:colOff>
      <xdr:row>31</xdr:row>
      <xdr:rowOff>114300</xdr:rowOff>
    </xdr:from>
    <xdr:to>
      <xdr:col>5</xdr:col>
      <xdr:colOff>371475</xdr:colOff>
      <xdr:row>40</xdr:row>
      <xdr:rowOff>142875</xdr:rowOff>
    </xdr:to>
    <xdr:sp>
      <xdr:nvSpPr>
        <xdr:cNvPr id="2" name="Freeform 4"/>
        <xdr:cNvSpPr>
          <a:spLocks/>
        </xdr:cNvSpPr>
      </xdr:nvSpPr>
      <xdr:spPr>
        <a:xfrm>
          <a:off x="2609850" y="5172075"/>
          <a:ext cx="1038225" cy="1495425"/>
        </a:xfrm>
        <a:custGeom>
          <a:pathLst>
            <a:path h="157" w="119">
              <a:moveTo>
                <a:pt x="24" y="0"/>
              </a:moveTo>
              <a:cubicBezTo>
                <a:pt x="12" y="53"/>
                <a:pt x="0" y="107"/>
                <a:pt x="16" y="132"/>
              </a:cubicBezTo>
              <a:cubicBezTo>
                <a:pt x="32" y="157"/>
                <a:pt x="102" y="145"/>
                <a:pt x="119" y="148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352425</xdr:colOff>
      <xdr:row>7</xdr:row>
      <xdr:rowOff>76200</xdr:rowOff>
    </xdr:from>
    <xdr:to>
      <xdr:col>5</xdr:col>
      <xdr:colOff>533400</xdr:colOff>
      <xdr:row>13</xdr:row>
      <xdr:rowOff>123825</xdr:rowOff>
    </xdr:to>
    <xdr:sp>
      <xdr:nvSpPr>
        <xdr:cNvPr id="3" name="AutoShape 5"/>
        <xdr:cNvSpPr>
          <a:spLocks/>
        </xdr:cNvSpPr>
      </xdr:nvSpPr>
      <xdr:spPr>
        <a:xfrm>
          <a:off x="3629025" y="1209675"/>
          <a:ext cx="180975" cy="1019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428625</xdr:colOff>
      <xdr:row>37</xdr:row>
      <xdr:rowOff>66675</xdr:rowOff>
    </xdr:from>
    <xdr:to>
      <xdr:col>5</xdr:col>
      <xdr:colOff>600075</xdr:colOff>
      <xdr:row>43</xdr:row>
      <xdr:rowOff>104775</xdr:rowOff>
    </xdr:to>
    <xdr:sp>
      <xdr:nvSpPr>
        <xdr:cNvPr id="4" name="AutoShape 6"/>
        <xdr:cNvSpPr>
          <a:spLocks/>
        </xdr:cNvSpPr>
      </xdr:nvSpPr>
      <xdr:spPr>
        <a:xfrm>
          <a:off x="3705225" y="6105525"/>
          <a:ext cx="171450" cy="10096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542925</xdr:colOff>
      <xdr:row>37</xdr:row>
      <xdr:rowOff>66675</xdr:rowOff>
    </xdr:from>
    <xdr:to>
      <xdr:col>7</xdr:col>
      <xdr:colOff>647700</xdr:colOff>
      <xdr:row>43</xdr:row>
      <xdr:rowOff>133350</xdr:rowOff>
    </xdr:to>
    <xdr:sp>
      <xdr:nvSpPr>
        <xdr:cNvPr id="5" name="AutoShape 7"/>
        <xdr:cNvSpPr>
          <a:spLocks/>
        </xdr:cNvSpPr>
      </xdr:nvSpPr>
      <xdr:spPr>
        <a:xfrm>
          <a:off x="5667375" y="6105525"/>
          <a:ext cx="104775" cy="1038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514350</xdr:colOff>
      <xdr:row>7</xdr:row>
      <xdr:rowOff>47625</xdr:rowOff>
    </xdr:from>
    <xdr:to>
      <xdr:col>7</xdr:col>
      <xdr:colOff>647700</xdr:colOff>
      <xdr:row>13</xdr:row>
      <xdr:rowOff>95250</xdr:rowOff>
    </xdr:to>
    <xdr:sp>
      <xdr:nvSpPr>
        <xdr:cNvPr id="6" name="AutoShape 8"/>
        <xdr:cNvSpPr>
          <a:spLocks/>
        </xdr:cNvSpPr>
      </xdr:nvSpPr>
      <xdr:spPr>
        <a:xfrm>
          <a:off x="5638800" y="1181100"/>
          <a:ext cx="133350" cy="1019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114300</xdr:colOff>
      <xdr:row>7</xdr:row>
      <xdr:rowOff>66675</xdr:rowOff>
    </xdr:from>
    <xdr:to>
      <xdr:col>17</xdr:col>
      <xdr:colOff>219075</xdr:colOff>
      <xdr:row>13</xdr:row>
      <xdr:rowOff>133350</xdr:rowOff>
    </xdr:to>
    <xdr:sp>
      <xdr:nvSpPr>
        <xdr:cNvPr id="7" name="AutoShape 9"/>
        <xdr:cNvSpPr>
          <a:spLocks/>
        </xdr:cNvSpPr>
      </xdr:nvSpPr>
      <xdr:spPr>
        <a:xfrm>
          <a:off x="11449050" y="1200150"/>
          <a:ext cx="104775" cy="10382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114300</xdr:colOff>
      <xdr:row>37</xdr:row>
      <xdr:rowOff>76200</xdr:rowOff>
    </xdr:from>
    <xdr:to>
      <xdr:col>17</xdr:col>
      <xdr:colOff>247650</xdr:colOff>
      <xdr:row>43</xdr:row>
      <xdr:rowOff>123825</xdr:rowOff>
    </xdr:to>
    <xdr:sp>
      <xdr:nvSpPr>
        <xdr:cNvPr id="8" name="AutoShape 10"/>
        <xdr:cNvSpPr>
          <a:spLocks/>
        </xdr:cNvSpPr>
      </xdr:nvSpPr>
      <xdr:spPr>
        <a:xfrm>
          <a:off x="11449050" y="6115050"/>
          <a:ext cx="133350" cy="10191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10</xdr:row>
      <xdr:rowOff>95250</xdr:rowOff>
    </xdr:from>
    <xdr:to>
      <xdr:col>7</xdr:col>
      <xdr:colOff>628650</xdr:colOff>
      <xdr:row>25</xdr:row>
      <xdr:rowOff>114300</xdr:rowOff>
    </xdr:to>
    <xdr:sp>
      <xdr:nvSpPr>
        <xdr:cNvPr id="9" name="Freeform 11"/>
        <xdr:cNvSpPr>
          <a:spLocks/>
        </xdr:cNvSpPr>
      </xdr:nvSpPr>
      <xdr:spPr>
        <a:xfrm>
          <a:off x="5162550" y="1714500"/>
          <a:ext cx="590550" cy="2476500"/>
        </a:xfrm>
        <a:custGeom>
          <a:pathLst>
            <a:path h="259" w="62">
              <a:moveTo>
                <a:pt x="62" y="259"/>
              </a:moveTo>
              <a:cubicBezTo>
                <a:pt x="35" y="196"/>
                <a:pt x="8" y="134"/>
                <a:pt x="4" y="91"/>
              </a:cubicBezTo>
              <a:cubicBezTo>
                <a:pt x="0" y="48"/>
                <a:pt x="34" y="15"/>
                <a:pt x="40" y="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76200</xdr:colOff>
      <xdr:row>31</xdr:row>
      <xdr:rowOff>76200</xdr:rowOff>
    </xdr:from>
    <xdr:to>
      <xdr:col>7</xdr:col>
      <xdr:colOff>619125</xdr:colOff>
      <xdr:row>40</xdr:row>
      <xdr:rowOff>133350</xdr:rowOff>
    </xdr:to>
    <xdr:sp>
      <xdr:nvSpPr>
        <xdr:cNvPr id="10" name="Freeform 12"/>
        <xdr:cNvSpPr>
          <a:spLocks/>
        </xdr:cNvSpPr>
      </xdr:nvSpPr>
      <xdr:spPr>
        <a:xfrm>
          <a:off x="5200650" y="5133975"/>
          <a:ext cx="542925" cy="1524000"/>
        </a:xfrm>
        <a:custGeom>
          <a:pathLst>
            <a:path h="159" w="57">
              <a:moveTo>
                <a:pt x="57" y="0"/>
              </a:moveTo>
              <a:cubicBezTo>
                <a:pt x="31" y="37"/>
                <a:pt x="6" y="75"/>
                <a:pt x="3" y="101"/>
              </a:cubicBezTo>
              <a:cubicBezTo>
                <a:pt x="0" y="127"/>
                <a:pt x="32" y="149"/>
                <a:pt x="38" y="159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104775</xdr:colOff>
      <xdr:row>10</xdr:row>
      <xdr:rowOff>95250</xdr:rowOff>
    </xdr:from>
    <xdr:to>
      <xdr:col>17</xdr:col>
      <xdr:colOff>552450</xdr:colOff>
      <xdr:row>25</xdr:row>
      <xdr:rowOff>104775</xdr:rowOff>
    </xdr:to>
    <xdr:sp>
      <xdr:nvSpPr>
        <xdr:cNvPr id="11" name="Freeform 13"/>
        <xdr:cNvSpPr>
          <a:spLocks/>
        </xdr:cNvSpPr>
      </xdr:nvSpPr>
      <xdr:spPr>
        <a:xfrm>
          <a:off x="11439525" y="1714500"/>
          <a:ext cx="447675" cy="2466975"/>
        </a:xfrm>
        <a:custGeom>
          <a:pathLst>
            <a:path h="258" w="47">
              <a:moveTo>
                <a:pt x="0" y="258"/>
              </a:moveTo>
              <a:cubicBezTo>
                <a:pt x="20" y="196"/>
                <a:pt x="41" y="134"/>
                <a:pt x="44" y="91"/>
              </a:cubicBezTo>
              <a:cubicBezTo>
                <a:pt x="47" y="48"/>
                <a:pt x="25" y="15"/>
                <a:pt x="21" y="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66675</xdr:colOff>
      <xdr:row>31</xdr:row>
      <xdr:rowOff>57150</xdr:rowOff>
    </xdr:from>
    <xdr:to>
      <xdr:col>17</xdr:col>
      <xdr:colOff>590550</xdr:colOff>
      <xdr:row>40</xdr:row>
      <xdr:rowOff>95250</xdr:rowOff>
    </xdr:to>
    <xdr:sp>
      <xdr:nvSpPr>
        <xdr:cNvPr id="12" name="Freeform 15"/>
        <xdr:cNvSpPr>
          <a:spLocks/>
        </xdr:cNvSpPr>
      </xdr:nvSpPr>
      <xdr:spPr>
        <a:xfrm>
          <a:off x="11401425" y="5114925"/>
          <a:ext cx="523875" cy="1504950"/>
        </a:xfrm>
        <a:custGeom>
          <a:pathLst>
            <a:path h="157" w="55">
              <a:moveTo>
                <a:pt x="0" y="0"/>
              </a:moveTo>
              <a:cubicBezTo>
                <a:pt x="23" y="41"/>
                <a:pt x="47" y="83"/>
                <a:pt x="51" y="109"/>
              </a:cubicBezTo>
              <a:cubicBezTo>
                <a:pt x="55" y="135"/>
                <a:pt x="30" y="149"/>
                <a:pt x="26" y="157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</xdr:colOff>
      <xdr:row>17</xdr:row>
      <xdr:rowOff>85725</xdr:rowOff>
    </xdr:from>
    <xdr:to>
      <xdr:col>7</xdr:col>
      <xdr:colOff>190500</xdr:colOff>
      <xdr:row>24</xdr:row>
      <xdr:rowOff>28575</xdr:rowOff>
    </xdr:to>
    <xdr:sp>
      <xdr:nvSpPr>
        <xdr:cNvPr id="1" name="Line 1"/>
        <xdr:cNvSpPr>
          <a:spLocks/>
        </xdr:cNvSpPr>
      </xdr:nvSpPr>
      <xdr:spPr>
        <a:xfrm flipH="1">
          <a:off x="2343150" y="2857500"/>
          <a:ext cx="1847850" cy="1076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304800</xdr:colOff>
      <xdr:row>17</xdr:row>
      <xdr:rowOff>104775</xdr:rowOff>
    </xdr:from>
    <xdr:to>
      <xdr:col>7</xdr:col>
      <xdr:colOff>333375</xdr:colOff>
      <xdr:row>23</xdr:row>
      <xdr:rowOff>95250</xdr:rowOff>
    </xdr:to>
    <xdr:sp>
      <xdr:nvSpPr>
        <xdr:cNvPr id="2" name="Line 2"/>
        <xdr:cNvSpPr>
          <a:spLocks/>
        </xdr:cNvSpPr>
      </xdr:nvSpPr>
      <xdr:spPr>
        <a:xfrm flipH="1">
          <a:off x="3914775" y="2876550"/>
          <a:ext cx="419100" cy="962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466725</xdr:colOff>
      <xdr:row>17</xdr:row>
      <xdr:rowOff>133350</xdr:rowOff>
    </xdr:from>
    <xdr:to>
      <xdr:col>8</xdr:col>
      <xdr:colOff>266700</xdr:colOff>
      <xdr:row>24</xdr:row>
      <xdr:rowOff>47625</xdr:rowOff>
    </xdr:to>
    <xdr:sp>
      <xdr:nvSpPr>
        <xdr:cNvPr id="3" name="Line 3"/>
        <xdr:cNvSpPr>
          <a:spLocks/>
        </xdr:cNvSpPr>
      </xdr:nvSpPr>
      <xdr:spPr>
        <a:xfrm>
          <a:off x="4467225" y="2905125"/>
          <a:ext cx="552450" cy="1047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704850</xdr:colOff>
      <xdr:row>17</xdr:row>
      <xdr:rowOff>57150</xdr:rowOff>
    </xdr:from>
    <xdr:to>
      <xdr:col>12</xdr:col>
      <xdr:colOff>190500</xdr:colOff>
      <xdr:row>24</xdr:row>
      <xdr:rowOff>38100</xdr:rowOff>
    </xdr:to>
    <xdr:sp>
      <xdr:nvSpPr>
        <xdr:cNvPr id="4" name="Line 4"/>
        <xdr:cNvSpPr>
          <a:spLocks/>
        </xdr:cNvSpPr>
      </xdr:nvSpPr>
      <xdr:spPr>
        <a:xfrm>
          <a:off x="4705350" y="2828925"/>
          <a:ext cx="1905000" cy="1114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276225</xdr:colOff>
      <xdr:row>17</xdr:row>
      <xdr:rowOff>57150</xdr:rowOff>
    </xdr:from>
    <xdr:to>
      <xdr:col>22</xdr:col>
      <xdr:colOff>19050</xdr:colOff>
      <xdr:row>23</xdr:row>
      <xdr:rowOff>133350</xdr:rowOff>
    </xdr:to>
    <xdr:sp>
      <xdr:nvSpPr>
        <xdr:cNvPr id="5" name="Line 5"/>
        <xdr:cNvSpPr>
          <a:spLocks/>
        </xdr:cNvSpPr>
      </xdr:nvSpPr>
      <xdr:spPr>
        <a:xfrm flipH="1">
          <a:off x="8715375" y="2828925"/>
          <a:ext cx="2743200" cy="1047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352425</xdr:colOff>
      <xdr:row>17</xdr:row>
      <xdr:rowOff>66675</xdr:rowOff>
    </xdr:from>
    <xdr:to>
      <xdr:col>22</xdr:col>
      <xdr:colOff>209550</xdr:colOff>
      <xdr:row>23</xdr:row>
      <xdr:rowOff>114300</xdr:rowOff>
    </xdr:to>
    <xdr:sp>
      <xdr:nvSpPr>
        <xdr:cNvPr id="6" name="Line 6"/>
        <xdr:cNvSpPr>
          <a:spLocks/>
        </xdr:cNvSpPr>
      </xdr:nvSpPr>
      <xdr:spPr>
        <a:xfrm flipH="1">
          <a:off x="10687050" y="2838450"/>
          <a:ext cx="962025" cy="1019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457200</xdr:colOff>
      <xdr:row>17</xdr:row>
      <xdr:rowOff>66675</xdr:rowOff>
    </xdr:from>
    <xdr:to>
      <xdr:col>23</xdr:col>
      <xdr:colOff>19050</xdr:colOff>
      <xdr:row>23</xdr:row>
      <xdr:rowOff>133350</xdr:rowOff>
    </xdr:to>
    <xdr:sp>
      <xdr:nvSpPr>
        <xdr:cNvPr id="7" name="Line 7"/>
        <xdr:cNvSpPr>
          <a:spLocks/>
        </xdr:cNvSpPr>
      </xdr:nvSpPr>
      <xdr:spPr>
        <a:xfrm>
          <a:off x="11896725" y="2838450"/>
          <a:ext cx="276225" cy="1038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590550</xdr:colOff>
      <xdr:row>17</xdr:row>
      <xdr:rowOff>85725</xdr:rowOff>
    </xdr:from>
    <xdr:to>
      <xdr:col>25</xdr:col>
      <xdr:colOff>361950</xdr:colOff>
      <xdr:row>24</xdr:row>
      <xdr:rowOff>95250</xdr:rowOff>
    </xdr:to>
    <xdr:sp>
      <xdr:nvSpPr>
        <xdr:cNvPr id="8" name="Line 8"/>
        <xdr:cNvSpPr>
          <a:spLocks/>
        </xdr:cNvSpPr>
      </xdr:nvSpPr>
      <xdr:spPr>
        <a:xfrm>
          <a:off x="12030075" y="2857500"/>
          <a:ext cx="1343025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685800</xdr:colOff>
      <xdr:row>17</xdr:row>
      <xdr:rowOff>47625</xdr:rowOff>
    </xdr:from>
    <xdr:to>
      <xdr:col>29</xdr:col>
      <xdr:colOff>219075</xdr:colOff>
      <xdr:row>24</xdr:row>
      <xdr:rowOff>57150</xdr:rowOff>
    </xdr:to>
    <xdr:sp>
      <xdr:nvSpPr>
        <xdr:cNvPr id="9" name="Line 9"/>
        <xdr:cNvSpPr>
          <a:spLocks/>
        </xdr:cNvSpPr>
      </xdr:nvSpPr>
      <xdr:spPr>
        <a:xfrm>
          <a:off x="12125325" y="2819400"/>
          <a:ext cx="2809875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25</xdr:row>
      <xdr:rowOff>47625</xdr:rowOff>
    </xdr:from>
    <xdr:to>
      <xdr:col>7</xdr:col>
      <xdr:colOff>200025</xdr:colOff>
      <xdr:row>30</xdr:row>
      <xdr:rowOff>104775</xdr:rowOff>
    </xdr:to>
    <xdr:sp>
      <xdr:nvSpPr>
        <xdr:cNvPr id="10" name="Line 11"/>
        <xdr:cNvSpPr>
          <a:spLocks/>
        </xdr:cNvSpPr>
      </xdr:nvSpPr>
      <xdr:spPr>
        <a:xfrm>
          <a:off x="1914525" y="4114800"/>
          <a:ext cx="228600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285750</xdr:colOff>
      <xdr:row>25</xdr:row>
      <xdr:rowOff>66675</xdr:rowOff>
    </xdr:from>
    <xdr:to>
      <xdr:col>7</xdr:col>
      <xdr:colOff>304800</xdr:colOff>
      <xdr:row>31</xdr:row>
      <xdr:rowOff>85725</xdr:rowOff>
    </xdr:to>
    <xdr:sp>
      <xdr:nvSpPr>
        <xdr:cNvPr id="11" name="Line 12"/>
        <xdr:cNvSpPr>
          <a:spLocks/>
        </xdr:cNvSpPr>
      </xdr:nvSpPr>
      <xdr:spPr>
        <a:xfrm>
          <a:off x="3895725" y="4133850"/>
          <a:ext cx="409575" cy="990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25</xdr:row>
      <xdr:rowOff>76200</xdr:rowOff>
    </xdr:from>
    <xdr:to>
      <xdr:col>9</xdr:col>
      <xdr:colOff>142875</xdr:colOff>
      <xdr:row>32</xdr:row>
      <xdr:rowOff>85725</xdr:rowOff>
    </xdr:to>
    <xdr:sp>
      <xdr:nvSpPr>
        <xdr:cNvPr id="12" name="Line 13"/>
        <xdr:cNvSpPr>
          <a:spLocks/>
        </xdr:cNvSpPr>
      </xdr:nvSpPr>
      <xdr:spPr>
        <a:xfrm flipH="1">
          <a:off x="4762500" y="4143375"/>
          <a:ext cx="495300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28575</xdr:rowOff>
    </xdr:from>
    <xdr:to>
      <xdr:col>12</xdr:col>
      <xdr:colOff>266700</xdr:colOff>
      <xdr:row>35</xdr:row>
      <xdr:rowOff>85725</xdr:rowOff>
    </xdr:to>
    <xdr:sp>
      <xdr:nvSpPr>
        <xdr:cNvPr id="13" name="Line 14"/>
        <xdr:cNvSpPr>
          <a:spLocks/>
        </xdr:cNvSpPr>
      </xdr:nvSpPr>
      <xdr:spPr>
        <a:xfrm flipH="1">
          <a:off x="4752975" y="4095750"/>
          <a:ext cx="1933575" cy="1676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25</xdr:row>
      <xdr:rowOff>38100</xdr:rowOff>
    </xdr:from>
    <xdr:to>
      <xdr:col>12</xdr:col>
      <xdr:colOff>276225</xdr:colOff>
      <xdr:row>40</xdr:row>
      <xdr:rowOff>85725</xdr:rowOff>
    </xdr:to>
    <xdr:sp>
      <xdr:nvSpPr>
        <xdr:cNvPr id="14" name="Line 15"/>
        <xdr:cNvSpPr>
          <a:spLocks/>
        </xdr:cNvSpPr>
      </xdr:nvSpPr>
      <xdr:spPr>
        <a:xfrm flipH="1">
          <a:off x="4762500" y="4105275"/>
          <a:ext cx="1933575" cy="2514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323850</xdr:colOff>
      <xdr:row>25</xdr:row>
      <xdr:rowOff>57150</xdr:rowOff>
    </xdr:from>
    <xdr:to>
      <xdr:col>21</xdr:col>
      <xdr:colOff>200025</xdr:colOff>
      <xdr:row>31</xdr:row>
      <xdr:rowOff>85725</xdr:rowOff>
    </xdr:to>
    <xdr:sp>
      <xdr:nvSpPr>
        <xdr:cNvPr id="15" name="Line 17"/>
        <xdr:cNvSpPr>
          <a:spLocks/>
        </xdr:cNvSpPr>
      </xdr:nvSpPr>
      <xdr:spPr>
        <a:xfrm>
          <a:off x="10658475" y="4124325"/>
          <a:ext cx="30480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638175</xdr:colOff>
      <xdr:row>25</xdr:row>
      <xdr:rowOff>38100</xdr:rowOff>
    </xdr:from>
    <xdr:to>
      <xdr:col>22</xdr:col>
      <xdr:colOff>609600</xdr:colOff>
      <xdr:row>32</xdr:row>
      <xdr:rowOff>104775</xdr:rowOff>
    </xdr:to>
    <xdr:sp>
      <xdr:nvSpPr>
        <xdr:cNvPr id="16" name="Line 18"/>
        <xdr:cNvSpPr>
          <a:spLocks/>
        </xdr:cNvSpPr>
      </xdr:nvSpPr>
      <xdr:spPr>
        <a:xfrm flipH="1">
          <a:off x="11401425" y="4105275"/>
          <a:ext cx="647700" cy="1200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47625</xdr:colOff>
      <xdr:row>24</xdr:row>
      <xdr:rowOff>142875</xdr:rowOff>
    </xdr:from>
    <xdr:to>
      <xdr:col>26</xdr:col>
      <xdr:colOff>123825</xdr:colOff>
      <xdr:row>33</xdr:row>
      <xdr:rowOff>76200</xdr:rowOff>
    </xdr:to>
    <xdr:sp>
      <xdr:nvSpPr>
        <xdr:cNvPr id="17" name="Line 19"/>
        <xdr:cNvSpPr>
          <a:spLocks/>
        </xdr:cNvSpPr>
      </xdr:nvSpPr>
      <xdr:spPr>
        <a:xfrm flipH="1">
          <a:off x="11487150" y="4048125"/>
          <a:ext cx="2162175" cy="1390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19050</xdr:colOff>
      <xdr:row>25</xdr:row>
      <xdr:rowOff>38100</xdr:rowOff>
    </xdr:from>
    <xdr:to>
      <xdr:col>29</xdr:col>
      <xdr:colOff>409575</xdr:colOff>
      <xdr:row>36</xdr:row>
      <xdr:rowOff>76200</xdr:rowOff>
    </xdr:to>
    <xdr:sp>
      <xdr:nvSpPr>
        <xdr:cNvPr id="18" name="Line 20"/>
        <xdr:cNvSpPr>
          <a:spLocks/>
        </xdr:cNvSpPr>
      </xdr:nvSpPr>
      <xdr:spPr>
        <a:xfrm flipH="1">
          <a:off x="11458575" y="4105275"/>
          <a:ext cx="3667125" cy="1819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152400</xdr:colOff>
      <xdr:row>25</xdr:row>
      <xdr:rowOff>66675</xdr:rowOff>
    </xdr:from>
    <xdr:to>
      <xdr:col>21</xdr:col>
      <xdr:colOff>228600</xdr:colOff>
      <xdr:row>30</xdr:row>
      <xdr:rowOff>66675</xdr:rowOff>
    </xdr:to>
    <xdr:sp>
      <xdr:nvSpPr>
        <xdr:cNvPr id="19" name="Line 23"/>
        <xdr:cNvSpPr>
          <a:spLocks/>
        </xdr:cNvSpPr>
      </xdr:nvSpPr>
      <xdr:spPr>
        <a:xfrm>
          <a:off x="8591550" y="4133850"/>
          <a:ext cx="2400300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47625</xdr:colOff>
      <xdr:row>10</xdr:row>
      <xdr:rowOff>95250</xdr:rowOff>
    </xdr:from>
    <xdr:to>
      <xdr:col>16</xdr:col>
      <xdr:colOff>323850</xdr:colOff>
      <xdr:row>13</xdr:row>
      <xdr:rowOff>123825</xdr:rowOff>
    </xdr:to>
    <xdr:sp>
      <xdr:nvSpPr>
        <xdr:cNvPr id="20" name="Line 24"/>
        <xdr:cNvSpPr>
          <a:spLocks/>
        </xdr:cNvSpPr>
      </xdr:nvSpPr>
      <xdr:spPr>
        <a:xfrm flipH="1">
          <a:off x="8143875" y="1733550"/>
          <a:ext cx="6191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104775</xdr:colOff>
      <xdr:row>4</xdr:row>
      <xdr:rowOff>95250</xdr:rowOff>
    </xdr:from>
    <xdr:to>
      <xdr:col>24</xdr:col>
      <xdr:colOff>514350</xdr:colOff>
      <xdr:row>4</xdr:row>
      <xdr:rowOff>95250</xdr:rowOff>
    </xdr:to>
    <xdr:sp>
      <xdr:nvSpPr>
        <xdr:cNvPr id="21" name="Line 25"/>
        <xdr:cNvSpPr>
          <a:spLocks/>
        </xdr:cNvSpPr>
      </xdr:nvSpPr>
      <xdr:spPr>
        <a:xfrm>
          <a:off x="10439400" y="742950"/>
          <a:ext cx="2476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514350</xdr:colOff>
      <xdr:row>4</xdr:row>
      <xdr:rowOff>95250</xdr:rowOff>
    </xdr:from>
    <xdr:to>
      <xdr:col>28</xdr:col>
      <xdr:colOff>466725</xdr:colOff>
      <xdr:row>11</xdr:row>
      <xdr:rowOff>85725</xdr:rowOff>
    </xdr:to>
    <xdr:sp>
      <xdr:nvSpPr>
        <xdr:cNvPr id="22" name="Freeform 28"/>
        <xdr:cNvSpPr>
          <a:spLocks/>
        </xdr:cNvSpPr>
      </xdr:nvSpPr>
      <xdr:spPr>
        <a:xfrm>
          <a:off x="12915900" y="742950"/>
          <a:ext cx="1704975" cy="1143000"/>
        </a:xfrm>
        <a:custGeom>
          <a:pathLst>
            <a:path h="120" w="179">
              <a:moveTo>
                <a:pt x="151" y="120"/>
              </a:moveTo>
              <a:cubicBezTo>
                <a:pt x="165" y="89"/>
                <a:pt x="179" y="59"/>
                <a:pt x="154" y="39"/>
              </a:cubicBezTo>
              <a:cubicBezTo>
                <a:pt x="129" y="19"/>
                <a:pt x="25" y="6"/>
                <a:pt x="0" y="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190500</xdr:colOff>
      <xdr:row>11</xdr:row>
      <xdr:rowOff>66675</xdr:rowOff>
    </xdr:from>
    <xdr:to>
      <xdr:col>28</xdr:col>
      <xdr:colOff>209550</xdr:colOff>
      <xdr:row>13</xdr:row>
      <xdr:rowOff>38100</xdr:rowOff>
    </xdr:to>
    <xdr:sp>
      <xdr:nvSpPr>
        <xdr:cNvPr id="23" name="Line 29"/>
        <xdr:cNvSpPr>
          <a:spLocks/>
        </xdr:cNvSpPr>
      </xdr:nvSpPr>
      <xdr:spPr>
        <a:xfrm flipH="1">
          <a:off x="14344650" y="1866900"/>
          <a:ext cx="1905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200025</xdr:colOff>
      <xdr:row>37</xdr:row>
      <xdr:rowOff>114300</xdr:rowOff>
    </xdr:from>
    <xdr:to>
      <xdr:col>11</xdr:col>
      <xdr:colOff>200025</xdr:colOff>
      <xdr:row>45</xdr:row>
      <xdr:rowOff>95250</xdr:rowOff>
    </xdr:to>
    <xdr:sp>
      <xdr:nvSpPr>
        <xdr:cNvPr id="24" name="Line 30"/>
        <xdr:cNvSpPr>
          <a:spLocks/>
        </xdr:cNvSpPr>
      </xdr:nvSpPr>
      <xdr:spPr>
        <a:xfrm flipH="1" flipV="1">
          <a:off x="4953000" y="6134100"/>
          <a:ext cx="1304925" cy="1333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133350</xdr:colOff>
      <xdr:row>35</xdr:row>
      <xdr:rowOff>57150</xdr:rowOff>
    </xdr:from>
    <xdr:to>
      <xdr:col>23</xdr:col>
      <xdr:colOff>142875</xdr:colOff>
      <xdr:row>41</xdr:row>
      <xdr:rowOff>76200</xdr:rowOff>
    </xdr:to>
    <xdr:sp>
      <xdr:nvSpPr>
        <xdr:cNvPr id="25" name="Line 31"/>
        <xdr:cNvSpPr>
          <a:spLocks/>
        </xdr:cNvSpPr>
      </xdr:nvSpPr>
      <xdr:spPr>
        <a:xfrm flipH="1" flipV="1">
          <a:off x="11572875" y="5743575"/>
          <a:ext cx="723900" cy="1038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</xdr:colOff>
      <xdr:row>17</xdr:row>
      <xdr:rowOff>85725</xdr:rowOff>
    </xdr:from>
    <xdr:to>
      <xdr:col>7</xdr:col>
      <xdr:colOff>190500</xdr:colOff>
      <xdr:row>24</xdr:row>
      <xdr:rowOff>28575</xdr:rowOff>
    </xdr:to>
    <xdr:sp>
      <xdr:nvSpPr>
        <xdr:cNvPr id="1" name="Line 1"/>
        <xdr:cNvSpPr>
          <a:spLocks/>
        </xdr:cNvSpPr>
      </xdr:nvSpPr>
      <xdr:spPr>
        <a:xfrm flipH="1">
          <a:off x="2238375" y="2857500"/>
          <a:ext cx="1866900" cy="1076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304800</xdr:colOff>
      <xdr:row>17</xdr:row>
      <xdr:rowOff>104775</xdr:rowOff>
    </xdr:from>
    <xdr:to>
      <xdr:col>7</xdr:col>
      <xdr:colOff>333375</xdr:colOff>
      <xdr:row>23</xdr:row>
      <xdr:rowOff>95250</xdr:rowOff>
    </xdr:to>
    <xdr:sp>
      <xdr:nvSpPr>
        <xdr:cNvPr id="2" name="Line 2"/>
        <xdr:cNvSpPr>
          <a:spLocks/>
        </xdr:cNvSpPr>
      </xdr:nvSpPr>
      <xdr:spPr>
        <a:xfrm flipH="1">
          <a:off x="3829050" y="2876550"/>
          <a:ext cx="419100" cy="962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466725</xdr:colOff>
      <xdr:row>17</xdr:row>
      <xdr:rowOff>133350</xdr:rowOff>
    </xdr:from>
    <xdr:to>
      <xdr:col>8</xdr:col>
      <xdr:colOff>266700</xdr:colOff>
      <xdr:row>24</xdr:row>
      <xdr:rowOff>47625</xdr:rowOff>
    </xdr:to>
    <xdr:sp>
      <xdr:nvSpPr>
        <xdr:cNvPr id="3" name="Line 3"/>
        <xdr:cNvSpPr>
          <a:spLocks/>
        </xdr:cNvSpPr>
      </xdr:nvSpPr>
      <xdr:spPr>
        <a:xfrm>
          <a:off x="4381500" y="2905125"/>
          <a:ext cx="619125" cy="1047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704850</xdr:colOff>
      <xdr:row>17</xdr:row>
      <xdr:rowOff>57150</xdr:rowOff>
    </xdr:from>
    <xdr:to>
      <xdr:col>12</xdr:col>
      <xdr:colOff>190500</xdr:colOff>
      <xdr:row>24</xdr:row>
      <xdr:rowOff>38100</xdr:rowOff>
    </xdr:to>
    <xdr:sp>
      <xdr:nvSpPr>
        <xdr:cNvPr id="4" name="Line 4"/>
        <xdr:cNvSpPr>
          <a:spLocks/>
        </xdr:cNvSpPr>
      </xdr:nvSpPr>
      <xdr:spPr>
        <a:xfrm>
          <a:off x="4619625" y="2828925"/>
          <a:ext cx="1866900" cy="1114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17</xdr:row>
      <xdr:rowOff>57150</xdr:rowOff>
    </xdr:from>
    <xdr:to>
      <xdr:col>22</xdr:col>
      <xdr:colOff>19050</xdr:colOff>
      <xdr:row>24</xdr:row>
      <xdr:rowOff>47625</xdr:rowOff>
    </xdr:to>
    <xdr:sp>
      <xdr:nvSpPr>
        <xdr:cNvPr id="5" name="Line 5"/>
        <xdr:cNvSpPr>
          <a:spLocks/>
        </xdr:cNvSpPr>
      </xdr:nvSpPr>
      <xdr:spPr>
        <a:xfrm flipH="1">
          <a:off x="8791575" y="2828925"/>
          <a:ext cx="2390775" cy="1123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333375</xdr:colOff>
      <xdr:row>17</xdr:row>
      <xdr:rowOff>66675</xdr:rowOff>
    </xdr:from>
    <xdr:to>
      <xdr:col>22</xdr:col>
      <xdr:colOff>209550</xdr:colOff>
      <xdr:row>23</xdr:row>
      <xdr:rowOff>114300</xdr:rowOff>
    </xdr:to>
    <xdr:sp>
      <xdr:nvSpPr>
        <xdr:cNvPr id="6" name="Line 6"/>
        <xdr:cNvSpPr>
          <a:spLocks/>
        </xdr:cNvSpPr>
      </xdr:nvSpPr>
      <xdr:spPr>
        <a:xfrm flipH="1">
          <a:off x="10553700" y="2838450"/>
          <a:ext cx="819150" cy="1019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457200</xdr:colOff>
      <xdr:row>17</xdr:row>
      <xdr:rowOff>66675</xdr:rowOff>
    </xdr:from>
    <xdr:to>
      <xdr:col>23</xdr:col>
      <xdr:colOff>19050</xdr:colOff>
      <xdr:row>23</xdr:row>
      <xdr:rowOff>133350</xdr:rowOff>
    </xdr:to>
    <xdr:sp>
      <xdr:nvSpPr>
        <xdr:cNvPr id="7" name="Line 7"/>
        <xdr:cNvSpPr>
          <a:spLocks/>
        </xdr:cNvSpPr>
      </xdr:nvSpPr>
      <xdr:spPr>
        <a:xfrm>
          <a:off x="11620500" y="2838450"/>
          <a:ext cx="276225" cy="1038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590550</xdr:colOff>
      <xdr:row>17</xdr:row>
      <xdr:rowOff>85725</xdr:rowOff>
    </xdr:from>
    <xdr:to>
      <xdr:col>25</xdr:col>
      <xdr:colOff>361950</xdr:colOff>
      <xdr:row>24</xdr:row>
      <xdr:rowOff>95250</xdr:rowOff>
    </xdr:to>
    <xdr:sp>
      <xdr:nvSpPr>
        <xdr:cNvPr id="8" name="Line 8"/>
        <xdr:cNvSpPr>
          <a:spLocks/>
        </xdr:cNvSpPr>
      </xdr:nvSpPr>
      <xdr:spPr>
        <a:xfrm>
          <a:off x="11753850" y="2857500"/>
          <a:ext cx="1390650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685800</xdr:colOff>
      <xdr:row>17</xdr:row>
      <xdr:rowOff>47625</xdr:rowOff>
    </xdr:from>
    <xdr:to>
      <xdr:col>29</xdr:col>
      <xdr:colOff>219075</xdr:colOff>
      <xdr:row>24</xdr:row>
      <xdr:rowOff>57150</xdr:rowOff>
    </xdr:to>
    <xdr:sp>
      <xdr:nvSpPr>
        <xdr:cNvPr id="9" name="Line 9"/>
        <xdr:cNvSpPr>
          <a:spLocks/>
        </xdr:cNvSpPr>
      </xdr:nvSpPr>
      <xdr:spPr>
        <a:xfrm>
          <a:off x="11849100" y="2819400"/>
          <a:ext cx="2933700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25</xdr:row>
      <xdr:rowOff>47625</xdr:rowOff>
    </xdr:from>
    <xdr:to>
      <xdr:col>7</xdr:col>
      <xdr:colOff>200025</xdr:colOff>
      <xdr:row>30</xdr:row>
      <xdr:rowOff>104775</xdr:rowOff>
    </xdr:to>
    <xdr:sp>
      <xdr:nvSpPr>
        <xdr:cNvPr id="10" name="Line 10"/>
        <xdr:cNvSpPr>
          <a:spLocks/>
        </xdr:cNvSpPr>
      </xdr:nvSpPr>
      <xdr:spPr>
        <a:xfrm>
          <a:off x="1857375" y="4114800"/>
          <a:ext cx="2257425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285750</xdr:colOff>
      <xdr:row>25</xdr:row>
      <xdr:rowOff>66675</xdr:rowOff>
    </xdr:from>
    <xdr:to>
      <xdr:col>7</xdr:col>
      <xdr:colOff>485775</xdr:colOff>
      <xdr:row>32</xdr:row>
      <xdr:rowOff>38100</xdr:rowOff>
    </xdr:to>
    <xdr:sp>
      <xdr:nvSpPr>
        <xdr:cNvPr id="11" name="Line 11"/>
        <xdr:cNvSpPr>
          <a:spLocks/>
        </xdr:cNvSpPr>
      </xdr:nvSpPr>
      <xdr:spPr>
        <a:xfrm>
          <a:off x="3810000" y="4133850"/>
          <a:ext cx="590550" cy="1123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790575</xdr:colOff>
      <xdr:row>25</xdr:row>
      <xdr:rowOff>76200</xdr:rowOff>
    </xdr:from>
    <xdr:to>
      <xdr:col>9</xdr:col>
      <xdr:colOff>142875</xdr:colOff>
      <xdr:row>33</xdr:row>
      <xdr:rowOff>114300</xdr:rowOff>
    </xdr:to>
    <xdr:sp>
      <xdr:nvSpPr>
        <xdr:cNvPr id="12" name="Line 12"/>
        <xdr:cNvSpPr>
          <a:spLocks/>
        </xdr:cNvSpPr>
      </xdr:nvSpPr>
      <xdr:spPr>
        <a:xfrm flipH="1">
          <a:off x="4705350" y="4143375"/>
          <a:ext cx="581025" cy="1352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809625</xdr:colOff>
      <xdr:row>24</xdr:row>
      <xdr:rowOff>19050</xdr:rowOff>
    </xdr:from>
    <xdr:to>
      <xdr:col>12</xdr:col>
      <xdr:colOff>257175</xdr:colOff>
      <xdr:row>34</xdr:row>
      <xdr:rowOff>76200</xdr:rowOff>
    </xdr:to>
    <xdr:sp>
      <xdr:nvSpPr>
        <xdr:cNvPr id="13" name="Line 13"/>
        <xdr:cNvSpPr>
          <a:spLocks/>
        </xdr:cNvSpPr>
      </xdr:nvSpPr>
      <xdr:spPr>
        <a:xfrm flipH="1">
          <a:off x="4724400" y="3924300"/>
          <a:ext cx="1828800" cy="1695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323850</xdr:colOff>
      <xdr:row>25</xdr:row>
      <xdr:rowOff>57150</xdr:rowOff>
    </xdr:from>
    <xdr:to>
      <xdr:col>21</xdr:col>
      <xdr:colOff>228600</xdr:colOff>
      <xdr:row>29</xdr:row>
      <xdr:rowOff>142875</xdr:rowOff>
    </xdr:to>
    <xdr:sp>
      <xdr:nvSpPr>
        <xdr:cNvPr id="14" name="Line 15"/>
        <xdr:cNvSpPr>
          <a:spLocks/>
        </xdr:cNvSpPr>
      </xdr:nvSpPr>
      <xdr:spPr>
        <a:xfrm>
          <a:off x="10544175" y="4124325"/>
          <a:ext cx="238125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561975</xdr:colOff>
      <xdr:row>25</xdr:row>
      <xdr:rowOff>38100</xdr:rowOff>
    </xdr:from>
    <xdr:to>
      <xdr:col>22</xdr:col>
      <xdr:colOff>609600</xdr:colOff>
      <xdr:row>31</xdr:row>
      <xdr:rowOff>104775</xdr:rowOff>
    </xdr:to>
    <xdr:sp>
      <xdr:nvSpPr>
        <xdr:cNvPr id="15" name="Line 16"/>
        <xdr:cNvSpPr>
          <a:spLocks/>
        </xdr:cNvSpPr>
      </xdr:nvSpPr>
      <xdr:spPr>
        <a:xfrm flipH="1">
          <a:off x="11115675" y="4105275"/>
          <a:ext cx="657225" cy="1047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581025</xdr:colOff>
      <xdr:row>24</xdr:row>
      <xdr:rowOff>142875</xdr:rowOff>
    </xdr:from>
    <xdr:to>
      <xdr:col>26</xdr:col>
      <xdr:colOff>123825</xdr:colOff>
      <xdr:row>32</xdr:row>
      <xdr:rowOff>85725</xdr:rowOff>
    </xdr:to>
    <xdr:sp>
      <xdr:nvSpPr>
        <xdr:cNvPr id="16" name="Line 17"/>
        <xdr:cNvSpPr>
          <a:spLocks/>
        </xdr:cNvSpPr>
      </xdr:nvSpPr>
      <xdr:spPr>
        <a:xfrm flipH="1">
          <a:off x="11134725" y="4048125"/>
          <a:ext cx="2171700" cy="1257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25</xdr:row>
      <xdr:rowOff>38100</xdr:rowOff>
    </xdr:from>
    <xdr:to>
      <xdr:col>30</xdr:col>
      <xdr:colOff>0</xdr:colOff>
      <xdr:row>33</xdr:row>
      <xdr:rowOff>76200</xdr:rowOff>
    </xdr:to>
    <xdr:sp>
      <xdr:nvSpPr>
        <xdr:cNvPr id="17" name="Line 18"/>
        <xdr:cNvSpPr>
          <a:spLocks/>
        </xdr:cNvSpPr>
      </xdr:nvSpPr>
      <xdr:spPr>
        <a:xfrm flipH="1">
          <a:off x="11172825" y="4105275"/>
          <a:ext cx="3886200" cy="1352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25</xdr:row>
      <xdr:rowOff>66675</xdr:rowOff>
    </xdr:from>
    <xdr:to>
      <xdr:col>16</xdr:col>
      <xdr:colOff>152400</xdr:colOff>
      <xdr:row>35</xdr:row>
      <xdr:rowOff>114300</xdr:rowOff>
    </xdr:to>
    <xdr:sp>
      <xdr:nvSpPr>
        <xdr:cNvPr id="18" name="Line 19"/>
        <xdr:cNvSpPr>
          <a:spLocks/>
        </xdr:cNvSpPr>
      </xdr:nvSpPr>
      <xdr:spPr>
        <a:xfrm flipH="1">
          <a:off x="4743450" y="4133850"/>
          <a:ext cx="3838575" cy="1695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25</xdr:row>
      <xdr:rowOff>66675</xdr:rowOff>
    </xdr:from>
    <xdr:to>
      <xdr:col>12</xdr:col>
      <xdr:colOff>304800</xdr:colOff>
      <xdr:row>40</xdr:row>
      <xdr:rowOff>47625</xdr:rowOff>
    </xdr:to>
    <xdr:sp>
      <xdr:nvSpPr>
        <xdr:cNvPr id="19" name="Line 20"/>
        <xdr:cNvSpPr>
          <a:spLocks/>
        </xdr:cNvSpPr>
      </xdr:nvSpPr>
      <xdr:spPr>
        <a:xfrm flipH="1">
          <a:off x="4762500" y="4133850"/>
          <a:ext cx="1838325" cy="2466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266700</xdr:colOff>
      <xdr:row>10</xdr:row>
      <xdr:rowOff>123825</xdr:rowOff>
    </xdr:from>
    <xdr:to>
      <xdr:col>14</xdr:col>
      <xdr:colOff>266700</xdr:colOff>
      <xdr:row>13</xdr:row>
      <xdr:rowOff>57150</xdr:rowOff>
    </xdr:to>
    <xdr:sp>
      <xdr:nvSpPr>
        <xdr:cNvPr id="20" name="Line 21"/>
        <xdr:cNvSpPr>
          <a:spLocks/>
        </xdr:cNvSpPr>
      </xdr:nvSpPr>
      <xdr:spPr>
        <a:xfrm>
          <a:off x="7696200" y="1762125"/>
          <a:ext cx="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133350</xdr:colOff>
      <xdr:row>4</xdr:row>
      <xdr:rowOff>76200</xdr:rowOff>
    </xdr:from>
    <xdr:to>
      <xdr:col>26</xdr:col>
      <xdr:colOff>295275</xdr:colOff>
      <xdr:row>4</xdr:row>
      <xdr:rowOff>76200</xdr:rowOff>
    </xdr:to>
    <xdr:sp>
      <xdr:nvSpPr>
        <xdr:cNvPr id="21" name="Line 22"/>
        <xdr:cNvSpPr>
          <a:spLocks/>
        </xdr:cNvSpPr>
      </xdr:nvSpPr>
      <xdr:spPr>
        <a:xfrm>
          <a:off x="10353675" y="723900"/>
          <a:ext cx="3124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304800</xdr:colOff>
      <xdr:row>4</xdr:row>
      <xdr:rowOff>85725</xdr:rowOff>
    </xdr:from>
    <xdr:to>
      <xdr:col>28</xdr:col>
      <xdr:colOff>371475</xdr:colOff>
      <xdr:row>11</xdr:row>
      <xdr:rowOff>114300</xdr:rowOff>
    </xdr:to>
    <xdr:sp>
      <xdr:nvSpPr>
        <xdr:cNvPr id="22" name="Freeform 23"/>
        <xdr:cNvSpPr>
          <a:spLocks/>
        </xdr:cNvSpPr>
      </xdr:nvSpPr>
      <xdr:spPr>
        <a:xfrm>
          <a:off x="13487400" y="733425"/>
          <a:ext cx="838200" cy="1181100"/>
        </a:xfrm>
        <a:custGeom>
          <a:pathLst>
            <a:path h="124" w="88">
              <a:moveTo>
                <a:pt x="79" y="124"/>
              </a:moveTo>
              <a:cubicBezTo>
                <a:pt x="83" y="91"/>
                <a:pt x="88" y="59"/>
                <a:pt x="75" y="38"/>
              </a:cubicBezTo>
              <a:cubicBezTo>
                <a:pt x="62" y="17"/>
                <a:pt x="12" y="6"/>
                <a:pt x="0" y="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285750</xdr:colOff>
      <xdr:row>11</xdr:row>
      <xdr:rowOff>57150</xdr:rowOff>
    </xdr:from>
    <xdr:to>
      <xdr:col>28</xdr:col>
      <xdr:colOff>285750</xdr:colOff>
      <xdr:row>13</xdr:row>
      <xdr:rowOff>114300</xdr:rowOff>
    </xdr:to>
    <xdr:sp>
      <xdr:nvSpPr>
        <xdr:cNvPr id="23" name="Line 24"/>
        <xdr:cNvSpPr>
          <a:spLocks/>
        </xdr:cNvSpPr>
      </xdr:nvSpPr>
      <xdr:spPr>
        <a:xfrm>
          <a:off x="14239875" y="1857375"/>
          <a:ext cx="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142875</xdr:colOff>
      <xdr:row>36</xdr:row>
      <xdr:rowOff>123825</xdr:rowOff>
    </xdr:from>
    <xdr:to>
      <xdr:col>12</xdr:col>
      <xdr:colOff>352425</xdr:colOff>
      <xdr:row>41</xdr:row>
      <xdr:rowOff>66675</xdr:rowOff>
    </xdr:to>
    <xdr:sp>
      <xdr:nvSpPr>
        <xdr:cNvPr id="24" name="Line 25"/>
        <xdr:cNvSpPr>
          <a:spLocks/>
        </xdr:cNvSpPr>
      </xdr:nvSpPr>
      <xdr:spPr>
        <a:xfrm flipH="1" flipV="1">
          <a:off x="4876800" y="6010275"/>
          <a:ext cx="1771650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152400</xdr:colOff>
      <xdr:row>35</xdr:row>
      <xdr:rowOff>38100</xdr:rowOff>
    </xdr:from>
    <xdr:to>
      <xdr:col>23</xdr:col>
      <xdr:colOff>209550</xdr:colOff>
      <xdr:row>41</xdr:row>
      <xdr:rowOff>76200</xdr:rowOff>
    </xdr:to>
    <xdr:sp>
      <xdr:nvSpPr>
        <xdr:cNvPr id="25" name="Line 26"/>
        <xdr:cNvSpPr>
          <a:spLocks/>
        </xdr:cNvSpPr>
      </xdr:nvSpPr>
      <xdr:spPr>
        <a:xfrm flipH="1" flipV="1">
          <a:off x="11315700" y="5753100"/>
          <a:ext cx="771525" cy="1047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4"/>
  <sheetViews>
    <sheetView tabSelected="1" zoomScalePageLayoutView="0" workbookViewId="0" topLeftCell="A16">
      <selection activeCell="H29" sqref="H29"/>
    </sheetView>
  </sheetViews>
  <sheetFormatPr defaultColWidth="9.140625" defaultRowHeight="12.75"/>
  <cols>
    <col min="3" max="3" width="8.7109375" style="0" customWidth="1"/>
    <col min="4" max="4" width="10.28125" style="0" customWidth="1"/>
    <col min="5" max="5" width="11.8515625" style="0" customWidth="1"/>
    <col min="6" max="6" width="10.140625" style="0" customWidth="1"/>
    <col min="7" max="7" width="17.57421875" style="0" customWidth="1"/>
    <col min="8" max="8" width="10.421875" style="0" customWidth="1"/>
    <col min="9" max="9" width="14.00390625" style="0" customWidth="1"/>
    <col min="10" max="10" width="3.421875" style="0" customWidth="1"/>
    <col min="11" max="11" width="13.421875" style="0" customWidth="1"/>
    <col min="12" max="12" width="3.140625" style="0" customWidth="1"/>
    <col min="13" max="13" width="14.7109375" style="0" customWidth="1"/>
    <col min="14" max="14" width="3.00390625" style="0" customWidth="1"/>
    <col min="15" max="15" width="13.8515625" style="0" customWidth="1"/>
    <col min="16" max="16" width="3.140625" style="0" customWidth="1"/>
    <col min="17" max="17" width="14.00390625" style="0" customWidth="1"/>
  </cols>
  <sheetData>
    <row r="1" ht="12.75">
      <c r="A1" s="2" t="s">
        <v>40</v>
      </c>
    </row>
    <row r="2" ht="12.75">
      <c r="A2" s="2" t="s">
        <v>73</v>
      </c>
    </row>
    <row r="3" ht="12.75">
      <c r="A3" s="2" t="s">
        <v>23</v>
      </c>
    </row>
    <row r="6" spans="2:17" ht="12.75">
      <c r="B6" s="31" t="s">
        <v>16</v>
      </c>
      <c r="C6" s="31"/>
      <c r="D6" s="33"/>
      <c r="E6" s="33"/>
      <c r="F6" s="33"/>
      <c r="G6" s="34">
        <v>40359</v>
      </c>
      <c r="H6" s="33"/>
      <c r="I6" s="33" t="s">
        <v>18</v>
      </c>
      <c r="J6" s="33"/>
      <c r="K6" s="33" t="s">
        <v>19</v>
      </c>
      <c r="L6" s="33"/>
      <c r="M6" s="33" t="s">
        <v>20</v>
      </c>
      <c r="N6" s="33"/>
      <c r="O6" s="33" t="s">
        <v>21</v>
      </c>
      <c r="P6" s="33"/>
      <c r="Q6" s="33" t="s">
        <v>22</v>
      </c>
    </row>
    <row r="8" spans="2:18" ht="12.75">
      <c r="B8" t="s">
        <v>74</v>
      </c>
      <c r="F8" s="4"/>
      <c r="G8" s="4">
        <v>78000</v>
      </c>
      <c r="I8" s="4">
        <f>G8*F17/G21</f>
        <v>17808.219178082192</v>
      </c>
      <c r="J8" s="4"/>
      <c r="K8" s="4">
        <f>G8*F18/G21</f>
        <v>17808.219178082192</v>
      </c>
      <c r="L8" s="4"/>
      <c r="M8" s="4">
        <f>G8*F19/G21</f>
        <v>13356.164383561643</v>
      </c>
      <c r="N8" s="4"/>
      <c r="O8" s="4">
        <f>G8*F20/G21</f>
        <v>17808.219178082192</v>
      </c>
      <c r="P8" s="4"/>
      <c r="Q8" s="4">
        <f>G8*F21/G21</f>
        <v>11219.17808219178</v>
      </c>
      <c r="R8" s="4"/>
    </row>
    <row r="9" spans="2:18" ht="12.75">
      <c r="B9" t="s">
        <v>75</v>
      </c>
      <c r="D9" s="3"/>
      <c r="E9" s="3"/>
      <c r="F9" s="4"/>
      <c r="G9" s="5">
        <v>860000</v>
      </c>
      <c r="H9" s="3"/>
      <c r="I9" s="5">
        <f>G9*F17/G21</f>
        <v>196347.03196347033</v>
      </c>
      <c r="J9" s="4"/>
      <c r="K9" s="5">
        <f>G9*F18/G21</f>
        <v>196347.03196347033</v>
      </c>
      <c r="L9" s="4"/>
      <c r="M9" s="5">
        <f>G9*F19/G21</f>
        <v>147260.27397260274</v>
      </c>
      <c r="N9" s="4"/>
      <c r="O9" s="5">
        <f>G9*F20/G21</f>
        <v>196347.03196347033</v>
      </c>
      <c r="P9" s="4"/>
      <c r="Q9" s="5">
        <f>G9*F21/G21</f>
        <v>123698.6301369863</v>
      </c>
      <c r="R9" s="4"/>
    </row>
    <row r="10" spans="6:18" ht="12.75">
      <c r="F10" s="4"/>
      <c r="G10" s="4">
        <f>SUM(G8:G9)</f>
        <v>938000</v>
      </c>
      <c r="I10" s="4">
        <f>SUM(I8:I9)</f>
        <v>214155.25114155252</v>
      </c>
      <c r="J10" s="4"/>
      <c r="K10" s="4">
        <f>SUM(K8:K9)</f>
        <v>214155.25114155252</v>
      </c>
      <c r="L10" s="4"/>
      <c r="M10" s="4">
        <f>SUM(M8:M9)</f>
        <v>160616.43835616438</v>
      </c>
      <c r="N10" s="4"/>
      <c r="O10" s="4">
        <f>SUM(O8:O9)</f>
        <v>214155.25114155252</v>
      </c>
      <c r="P10" s="4"/>
      <c r="Q10" s="4">
        <f>SUM(Q8:Q9)</f>
        <v>134917.80821917808</v>
      </c>
      <c r="R10" s="4"/>
    </row>
    <row r="11" spans="1:18" ht="12.75">
      <c r="A11" s="2" t="s">
        <v>1</v>
      </c>
      <c r="B11" t="s">
        <v>31</v>
      </c>
      <c r="D11" s="3"/>
      <c r="E11" s="3"/>
      <c r="F11" s="4"/>
      <c r="G11" s="5">
        <v>-500000</v>
      </c>
      <c r="H11" s="3"/>
      <c r="I11" s="5">
        <f>G11*F18/G21</f>
        <v>-114155.25114155251</v>
      </c>
      <c r="J11" s="4"/>
      <c r="K11" s="5">
        <f>G11*F18/G21</f>
        <v>-114155.25114155251</v>
      </c>
      <c r="L11" s="4"/>
      <c r="M11" s="5">
        <f>G11*F19/G21</f>
        <v>-85616.43835616438</v>
      </c>
      <c r="N11" s="4"/>
      <c r="O11" s="5">
        <f>G11*F20/G21</f>
        <v>-114155.25114155251</v>
      </c>
      <c r="P11" s="4"/>
      <c r="Q11" s="5">
        <f>G11*F21/G21</f>
        <v>-71917.80821917808</v>
      </c>
      <c r="R11" s="4"/>
    </row>
    <row r="12" spans="2:18" ht="12.75">
      <c r="B12" t="s">
        <v>3</v>
      </c>
      <c r="D12" s="3"/>
      <c r="E12" s="3"/>
      <c r="F12" s="4"/>
      <c r="G12" s="4">
        <f>SUM(G10:G11)</f>
        <v>438000</v>
      </c>
      <c r="H12" s="3"/>
      <c r="I12" s="4">
        <f>SUM(I10:I11)</f>
        <v>100000.00000000001</v>
      </c>
      <c r="J12" s="4"/>
      <c r="K12" s="4">
        <f>SUM(K10:K11)</f>
        <v>100000.00000000001</v>
      </c>
      <c r="L12" s="4"/>
      <c r="M12" s="4">
        <f>SUM(M10:M11)</f>
        <v>75000</v>
      </c>
      <c r="N12" s="4"/>
      <c r="O12" s="4">
        <f>SUM(O10:O11)</f>
        <v>100000.00000000001</v>
      </c>
      <c r="P12" s="4"/>
      <c r="Q12" s="4">
        <f>SUM(Q10:Q11)</f>
        <v>63000</v>
      </c>
      <c r="R12" s="4"/>
    </row>
    <row r="13" spans="1:18" ht="12.75">
      <c r="A13" s="2" t="s">
        <v>1</v>
      </c>
      <c r="B13" t="s">
        <v>38</v>
      </c>
      <c r="D13" s="3"/>
      <c r="E13" s="3"/>
      <c r="F13" s="4"/>
      <c r="G13" s="5">
        <f>-G12*0.2</f>
        <v>-87600</v>
      </c>
      <c r="H13" s="3"/>
      <c r="I13" s="5">
        <f>-I12*0.2</f>
        <v>-20000.000000000004</v>
      </c>
      <c r="J13" s="4"/>
      <c r="K13" s="5">
        <f>-K12*0.2</f>
        <v>-20000.000000000004</v>
      </c>
      <c r="L13" s="4"/>
      <c r="M13" s="5">
        <f>-M12*0.2</f>
        <v>-15000</v>
      </c>
      <c r="N13" s="4"/>
      <c r="O13" s="5">
        <f>-O12*0.2</f>
        <v>-20000.000000000004</v>
      </c>
      <c r="P13" s="4"/>
      <c r="Q13" s="5">
        <f>-Q12*0.2</f>
        <v>-12600</v>
      </c>
      <c r="R13" s="4"/>
    </row>
    <row r="14" spans="2:18" ht="12.75">
      <c r="B14" t="s">
        <v>4</v>
      </c>
      <c r="D14" s="3"/>
      <c r="E14" s="3"/>
      <c r="F14" s="4"/>
      <c r="G14" s="4">
        <f>SUM(G12:G13)</f>
        <v>350400</v>
      </c>
      <c r="H14" s="3"/>
      <c r="I14" s="4">
        <f>SUM(I12:I13)</f>
        <v>80000.00000000001</v>
      </c>
      <c r="J14" s="4"/>
      <c r="K14" s="4">
        <f>SUM(K12:K13)</f>
        <v>80000.00000000001</v>
      </c>
      <c r="L14" s="4"/>
      <c r="M14" s="4">
        <f>SUM(M12:M13)</f>
        <v>60000</v>
      </c>
      <c r="N14" s="4"/>
      <c r="O14" s="4">
        <f>SUM(O12:O13)</f>
        <v>80000.00000000001</v>
      </c>
      <c r="P14" s="4"/>
      <c r="Q14" s="4">
        <f>SUM(Q12:Q13)</f>
        <v>50400</v>
      </c>
      <c r="R14" s="4"/>
    </row>
    <row r="15" spans="4:18" ht="12.75">
      <c r="D15" s="3"/>
      <c r="E15" s="3"/>
      <c r="F15" s="4"/>
      <c r="G15" s="4"/>
      <c r="H15" s="3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2:18" ht="12.75">
      <c r="B16" t="s">
        <v>17</v>
      </c>
      <c r="D16" s="3"/>
      <c r="E16" s="3"/>
      <c r="F16" s="4"/>
      <c r="G16" s="4"/>
      <c r="H16" s="3"/>
      <c r="I16" s="4"/>
      <c r="J16" s="4"/>
      <c r="K16" s="4"/>
      <c r="L16" s="4"/>
      <c r="M16" s="4"/>
      <c r="N16" s="4"/>
      <c r="O16" s="4"/>
      <c r="P16" s="4"/>
      <c r="Q16" s="4"/>
      <c r="R16" s="4"/>
    </row>
    <row r="17" spans="3:17" ht="12.75">
      <c r="C17" t="s">
        <v>18</v>
      </c>
      <c r="D17" s="3"/>
      <c r="E17" s="3"/>
      <c r="F17" s="4">
        <v>-80000</v>
      </c>
      <c r="G17" s="4"/>
      <c r="H17" s="3"/>
      <c r="I17" s="3"/>
      <c r="J17" s="3"/>
      <c r="K17" s="3"/>
      <c r="L17" s="3"/>
      <c r="M17" s="3"/>
      <c r="N17" s="3"/>
      <c r="O17" s="3"/>
      <c r="P17" s="3"/>
      <c r="Q17" s="3"/>
    </row>
    <row r="18" spans="3:17" ht="12.75">
      <c r="C18" t="s">
        <v>19</v>
      </c>
      <c r="D18" s="3"/>
      <c r="E18" s="3"/>
      <c r="F18" s="4">
        <v>-80000</v>
      </c>
      <c r="G18" s="4"/>
      <c r="H18" s="3"/>
      <c r="I18" s="3"/>
      <c r="J18" s="3"/>
      <c r="K18" s="3"/>
      <c r="L18" s="3"/>
      <c r="M18" s="3"/>
      <c r="N18" s="3"/>
      <c r="O18" s="3"/>
      <c r="P18" s="3"/>
      <c r="Q18" s="3"/>
    </row>
    <row r="19" spans="3:17" ht="12.75">
      <c r="C19" t="s">
        <v>20</v>
      </c>
      <c r="D19" s="3"/>
      <c r="E19" s="3"/>
      <c r="F19" s="4">
        <v>-60000</v>
      </c>
      <c r="G19" s="4"/>
      <c r="H19" s="3"/>
      <c r="I19" s="3"/>
      <c r="J19" s="3"/>
      <c r="K19" s="3"/>
      <c r="L19" s="3"/>
      <c r="M19" s="3"/>
      <c r="N19" s="3"/>
      <c r="O19" s="3"/>
      <c r="P19" s="3"/>
      <c r="Q19" s="3"/>
    </row>
    <row r="20" spans="3:17" ht="12.75">
      <c r="C20" t="s">
        <v>21</v>
      </c>
      <c r="D20" s="3"/>
      <c r="E20" s="3"/>
      <c r="F20" s="4">
        <v>-80000</v>
      </c>
      <c r="G20" s="4"/>
      <c r="H20" s="3"/>
      <c r="I20" s="3"/>
      <c r="J20" s="3"/>
      <c r="K20" s="3"/>
      <c r="L20" s="3"/>
      <c r="M20" s="3"/>
      <c r="N20" s="3"/>
      <c r="O20" s="3"/>
      <c r="P20" s="3"/>
      <c r="Q20" s="3"/>
    </row>
    <row r="21" spans="3:17" ht="12.75">
      <c r="C21" t="s">
        <v>22</v>
      </c>
      <c r="D21" s="3"/>
      <c r="E21" s="3"/>
      <c r="F21" s="5">
        <v>-50400</v>
      </c>
      <c r="G21" s="5">
        <f>SUM(F17:F21)</f>
        <v>-350400</v>
      </c>
      <c r="H21" s="3"/>
      <c r="I21" s="5">
        <v>-80000</v>
      </c>
      <c r="J21" s="4"/>
      <c r="K21" s="5">
        <v>-80000</v>
      </c>
      <c r="L21" s="4"/>
      <c r="M21" s="5">
        <v>-60000</v>
      </c>
      <c r="N21" s="4"/>
      <c r="O21" s="5">
        <v>-80000</v>
      </c>
      <c r="P21" s="4"/>
      <c r="Q21" s="5">
        <v>-50400</v>
      </c>
    </row>
    <row r="22" spans="4:17" ht="12.75">
      <c r="D22" s="3"/>
      <c r="E22" s="3"/>
      <c r="F22" s="4"/>
      <c r="G22" s="4"/>
      <c r="H22" s="3"/>
      <c r="I22" s="3"/>
      <c r="J22" s="3"/>
      <c r="K22" s="3"/>
      <c r="L22" s="3"/>
      <c r="M22" s="3"/>
      <c r="N22" s="3"/>
      <c r="O22" s="3"/>
      <c r="P22" s="3"/>
      <c r="Q22" s="3"/>
    </row>
    <row r="23" spans="2:17" ht="13.5" thickBot="1">
      <c r="B23" t="s">
        <v>39</v>
      </c>
      <c r="D23" s="3"/>
      <c r="E23" s="3"/>
      <c r="F23" s="4"/>
      <c r="G23" s="35">
        <f>SUM(G14:G21)</f>
        <v>0</v>
      </c>
      <c r="H23" s="3"/>
      <c r="I23" s="35">
        <f>SUM(I14:I21)</f>
        <v>0</v>
      </c>
      <c r="J23" s="3"/>
      <c r="K23" s="35">
        <f>SUM(K14:K21)</f>
        <v>0</v>
      </c>
      <c r="L23" s="3"/>
      <c r="M23" s="35">
        <f>SUM(M14:M21)</f>
        <v>0</v>
      </c>
      <c r="N23" s="3"/>
      <c r="O23" s="35">
        <f>SUM(O14:O21)</f>
        <v>0</v>
      </c>
      <c r="P23" s="3"/>
      <c r="Q23" s="35">
        <f>SUM(Q14:Q21)</f>
        <v>0</v>
      </c>
    </row>
    <row r="24" spans="4:17" ht="13.5" thickTop="1"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</row>
    <row r="25" spans="4:17" ht="13.5" thickBot="1"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</row>
    <row r="26" spans="4:17" ht="12.75">
      <c r="D26" s="46" t="s">
        <v>37</v>
      </c>
      <c r="E26" s="47"/>
      <c r="F26" s="47"/>
      <c r="G26" s="48"/>
      <c r="H26" s="3"/>
      <c r="I26" s="46"/>
      <c r="J26" s="47"/>
      <c r="K26" s="47"/>
      <c r="L26" s="47"/>
      <c r="M26" s="54" t="s">
        <v>76</v>
      </c>
      <c r="N26" s="47"/>
      <c r="O26" s="47"/>
      <c r="P26" s="47"/>
      <c r="Q26" s="48"/>
    </row>
    <row r="27" spans="4:17" ht="12.75">
      <c r="D27" s="49" t="s">
        <v>77</v>
      </c>
      <c r="E27" s="44"/>
      <c r="F27" s="44"/>
      <c r="G27" s="50"/>
      <c r="H27" s="3"/>
      <c r="I27" s="49"/>
      <c r="J27" s="44"/>
      <c r="K27" s="44"/>
      <c r="L27" s="44"/>
      <c r="M27" s="45" t="s">
        <v>34</v>
      </c>
      <c r="N27" s="44"/>
      <c r="O27" s="44"/>
      <c r="P27" s="44"/>
      <c r="Q27" s="50"/>
    </row>
    <row r="28" spans="4:17" ht="12.75">
      <c r="D28" s="49" t="s">
        <v>78</v>
      </c>
      <c r="E28" s="44"/>
      <c r="F28" s="44"/>
      <c r="G28" s="50"/>
      <c r="H28" s="3"/>
      <c r="I28" s="49"/>
      <c r="J28" s="44"/>
      <c r="K28" s="44"/>
      <c r="L28" s="44"/>
      <c r="M28" s="45" t="s">
        <v>35</v>
      </c>
      <c r="N28" s="44"/>
      <c r="O28" s="44"/>
      <c r="P28" s="44"/>
      <c r="Q28" s="50"/>
    </row>
    <row r="29" spans="4:17" ht="12.75">
      <c r="D29" s="49" t="s">
        <v>33</v>
      </c>
      <c r="E29" s="44"/>
      <c r="F29" s="44"/>
      <c r="G29" s="50"/>
      <c r="H29" s="3"/>
      <c r="I29" s="49"/>
      <c r="J29" s="44"/>
      <c r="K29" s="44"/>
      <c r="L29" s="44"/>
      <c r="M29" s="45" t="s">
        <v>32</v>
      </c>
      <c r="N29" s="44"/>
      <c r="O29" s="44"/>
      <c r="P29" s="44"/>
      <c r="Q29" s="50"/>
    </row>
    <row r="30" spans="4:17" ht="13.5" thickBot="1">
      <c r="D30" s="51" t="s">
        <v>43</v>
      </c>
      <c r="E30" s="52"/>
      <c r="F30" s="52"/>
      <c r="G30" s="53"/>
      <c r="H30" s="3"/>
      <c r="I30" s="49"/>
      <c r="J30" s="44"/>
      <c r="K30" s="44"/>
      <c r="L30" s="44"/>
      <c r="M30" s="45" t="s">
        <v>68</v>
      </c>
      <c r="N30" s="44"/>
      <c r="O30" s="44"/>
      <c r="P30" s="44"/>
      <c r="Q30" s="50"/>
    </row>
    <row r="31" spans="4:17" ht="12.75">
      <c r="D31" s="23"/>
      <c r="E31" s="23"/>
      <c r="F31" s="23"/>
      <c r="G31" s="23"/>
      <c r="H31" s="3"/>
      <c r="I31" s="49"/>
      <c r="J31" s="44"/>
      <c r="K31" s="44"/>
      <c r="L31" s="44"/>
      <c r="M31" s="45" t="s">
        <v>36</v>
      </c>
      <c r="N31" s="44"/>
      <c r="O31" s="44"/>
      <c r="P31" s="44"/>
      <c r="Q31" s="50"/>
    </row>
    <row r="32" spans="4:17" ht="12.75">
      <c r="D32" s="3"/>
      <c r="E32" s="3"/>
      <c r="F32" s="3"/>
      <c r="G32" s="3"/>
      <c r="H32" s="3"/>
      <c r="I32" s="49"/>
      <c r="J32" s="44"/>
      <c r="K32" s="44"/>
      <c r="L32" s="44"/>
      <c r="M32" s="45" t="s">
        <v>69</v>
      </c>
      <c r="N32" s="44"/>
      <c r="O32" s="44"/>
      <c r="P32" s="44"/>
      <c r="Q32" s="50"/>
    </row>
    <row r="33" spans="4:17" ht="13.5" thickBot="1">
      <c r="D33" s="3"/>
      <c r="E33" s="3"/>
      <c r="F33" s="3"/>
      <c r="G33" s="3"/>
      <c r="H33" s="3"/>
      <c r="I33" s="51"/>
      <c r="J33" s="52"/>
      <c r="K33" s="52"/>
      <c r="L33" s="52"/>
      <c r="M33" s="55"/>
      <c r="N33" s="52"/>
      <c r="O33" s="52"/>
      <c r="P33" s="52"/>
      <c r="Q33" s="53"/>
    </row>
    <row r="34" spans="4:17" ht="12.75">
      <c r="D34" s="3"/>
      <c r="E34" s="3"/>
      <c r="F34" s="3"/>
      <c r="G34" s="3"/>
      <c r="H34" s="3"/>
      <c r="I34" s="3"/>
      <c r="J34" s="3"/>
      <c r="K34" s="3"/>
      <c r="L34" s="3"/>
      <c r="M34" s="43"/>
      <c r="N34" s="3"/>
      <c r="O34" s="3"/>
      <c r="P34" s="3"/>
      <c r="Q34" s="3"/>
    </row>
    <row r="35" spans="4:17" ht="12.75">
      <c r="D35" s="3"/>
      <c r="E35" s="3"/>
      <c r="F35" s="3"/>
      <c r="G35" s="3"/>
      <c r="H35" s="3"/>
      <c r="I35" s="3"/>
      <c r="J35" s="3"/>
      <c r="K35" s="3"/>
      <c r="L35" s="3"/>
      <c r="M35" s="43"/>
      <c r="N35" s="3"/>
      <c r="O35" s="3"/>
      <c r="P35" s="3"/>
      <c r="Q35" s="3"/>
    </row>
    <row r="36" spans="2:17" ht="12.75">
      <c r="B36" s="31" t="s">
        <v>16</v>
      </c>
      <c r="C36" s="31"/>
      <c r="D36" s="33"/>
      <c r="E36" s="33"/>
      <c r="F36" s="33"/>
      <c r="G36" s="34">
        <v>40724</v>
      </c>
      <c r="H36" s="33"/>
      <c r="I36" s="33" t="s">
        <v>18</v>
      </c>
      <c r="J36" s="33"/>
      <c r="K36" s="33" t="s">
        <v>19</v>
      </c>
      <c r="L36" s="33"/>
      <c r="M36" s="33" t="s">
        <v>20</v>
      </c>
      <c r="N36" s="33"/>
      <c r="O36" s="33" t="s">
        <v>21</v>
      </c>
      <c r="P36" s="33"/>
      <c r="Q36" s="33" t="s">
        <v>22</v>
      </c>
    </row>
    <row r="38" spans="2:18" ht="12.75">
      <c r="B38" t="s">
        <v>74</v>
      </c>
      <c r="F38" s="4"/>
      <c r="G38" s="4">
        <v>90000</v>
      </c>
      <c r="I38" s="4">
        <f>G38*F47/G51</f>
        <v>22500</v>
      </c>
      <c r="J38" s="4"/>
      <c r="K38" s="4">
        <f>G38*F48/G51</f>
        <v>22500</v>
      </c>
      <c r="L38" s="4"/>
      <c r="M38" s="4">
        <f>G38*F49/G51</f>
        <v>15000</v>
      </c>
      <c r="N38" s="4"/>
      <c r="O38" s="4">
        <f>G38*F50/G51</f>
        <v>18000</v>
      </c>
      <c r="P38" s="4"/>
      <c r="Q38" s="4">
        <f>G38*F51/G51</f>
        <v>12000</v>
      </c>
      <c r="R38" s="4"/>
    </row>
    <row r="39" spans="2:18" ht="12.75">
      <c r="B39" t="s">
        <v>75</v>
      </c>
      <c r="D39" s="3"/>
      <c r="E39" s="3"/>
      <c r="F39" s="4"/>
      <c r="G39" s="5">
        <v>860000</v>
      </c>
      <c r="H39" s="3"/>
      <c r="I39" s="5">
        <f>G39*F47/G51</f>
        <v>215000</v>
      </c>
      <c r="J39" s="4"/>
      <c r="K39" s="5">
        <f>G39*F48/G51</f>
        <v>215000</v>
      </c>
      <c r="L39" s="4"/>
      <c r="M39" s="5">
        <f>G39*F49/G51</f>
        <v>143333.33333333334</v>
      </c>
      <c r="N39" s="4"/>
      <c r="O39" s="5">
        <f>G39*F50/G51</f>
        <v>172000</v>
      </c>
      <c r="P39" s="4"/>
      <c r="Q39" s="5">
        <f>G39*F51/G51</f>
        <v>114666.66666666667</v>
      </c>
      <c r="R39" s="4"/>
    </row>
    <row r="40" spans="6:18" ht="12.75">
      <c r="F40" s="4"/>
      <c r="G40" s="4">
        <f>SUM(G38:G39)</f>
        <v>950000</v>
      </c>
      <c r="I40" s="4">
        <f>SUM(I38:I39)</f>
        <v>237500</v>
      </c>
      <c r="J40" s="4"/>
      <c r="K40" s="4">
        <f>SUM(K38:K39)</f>
        <v>237500</v>
      </c>
      <c r="L40" s="4"/>
      <c r="M40" s="4">
        <f>SUM(M38:M39)</f>
        <v>158333.33333333334</v>
      </c>
      <c r="N40" s="4"/>
      <c r="O40" s="4">
        <f>SUM(O38:O39)</f>
        <v>190000</v>
      </c>
      <c r="P40" s="4"/>
      <c r="Q40" s="4">
        <f>SUM(Q38:Q39)</f>
        <v>126666.66666666667</v>
      </c>
      <c r="R40" s="4"/>
    </row>
    <row r="41" spans="1:18" ht="12.75">
      <c r="A41" s="2" t="s">
        <v>1</v>
      </c>
      <c r="B41" t="s">
        <v>31</v>
      </c>
      <c r="D41" s="3"/>
      <c r="E41" s="3"/>
      <c r="F41" s="4"/>
      <c r="G41" s="5">
        <v>-500000</v>
      </c>
      <c r="H41" s="3"/>
      <c r="I41" s="5">
        <f>G41*F48/G51</f>
        <v>-125000</v>
      </c>
      <c r="J41" s="4"/>
      <c r="K41" s="5">
        <f>G41*F48/G51</f>
        <v>-125000</v>
      </c>
      <c r="L41" s="4"/>
      <c r="M41" s="5">
        <f>G41*F49/G51</f>
        <v>-83333.33333333333</v>
      </c>
      <c r="N41" s="4"/>
      <c r="O41" s="5">
        <f>G41*F50/G51</f>
        <v>-100000</v>
      </c>
      <c r="P41" s="4"/>
      <c r="Q41" s="5">
        <f>G41*F51/G51</f>
        <v>-66666.66666666667</v>
      </c>
      <c r="R41" s="4"/>
    </row>
    <row r="42" spans="2:18" ht="12.75">
      <c r="B42" t="s">
        <v>3</v>
      </c>
      <c r="D42" s="3"/>
      <c r="E42" s="3"/>
      <c r="F42" s="4"/>
      <c r="G42" s="4">
        <f>SUM(G40:G41)</f>
        <v>450000</v>
      </c>
      <c r="H42" s="3"/>
      <c r="I42" s="4">
        <f>SUM(I40:I41)</f>
        <v>112500</v>
      </c>
      <c r="J42" s="4"/>
      <c r="K42" s="4">
        <f>SUM(K40:K41)</f>
        <v>112500</v>
      </c>
      <c r="L42" s="4"/>
      <c r="M42" s="4">
        <f>SUM(M40:M41)</f>
        <v>75000.00000000001</v>
      </c>
      <c r="N42" s="4"/>
      <c r="O42" s="4">
        <f>SUM(O40:O41)</f>
        <v>90000</v>
      </c>
      <c r="P42" s="4"/>
      <c r="Q42" s="4">
        <f>SUM(Q40:Q41)</f>
        <v>60000</v>
      </c>
      <c r="R42" s="4"/>
    </row>
    <row r="43" spans="1:18" ht="12.75">
      <c r="A43" s="2" t="s">
        <v>1</v>
      </c>
      <c r="B43" s="56" t="s">
        <v>38</v>
      </c>
      <c r="D43" s="3"/>
      <c r="E43" s="3"/>
      <c r="F43" s="4"/>
      <c r="G43" s="5">
        <f>-G42*0.2</f>
        <v>-90000</v>
      </c>
      <c r="H43" s="3"/>
      <c r="I43" s="5">
        <f>-I42*0.2</f>
        <v>-22500</v>
      </c>
      <c r="J43" s="4"/>
      <c r="K43" s="5">
        <f>-K42*0.2</f>
        <v>-22500</v>
      </c>
      <c r="L43" s="4"/>
      <c r="M43" s="5">
        <f>-M42*0.2</f>
        <v>-15000.000000000004</v>
      </c>
      <c r="N43" s="4"/>
      <c r="O43" s="5">
        <f>-O42*0.2</f>
        <v>-18000</v>
      </c>
      <c r="P43" s="4"/>
      <c r="Q43" s="5">
        <f>-Q42*0.2</f>
        <v>-12000</v>
      </c>
      <c r="R43" s="4"/>
    </row>
    <row r="44" spans="2:18" ht="12.75">
      <c r="B44" t="s">
        <v>4</v>
      </c>
      <c r="D44" s="3"/>
      <c r="E44" s="3"/>
      <c r="F44" s="4"/>
      <c r="G44" s="4">
        <f>SUM(G42:G43)</f>
        <v>360000</v>
      </c>
      <c r="H44" s="3"/>
      <c r="I44" s="4">
        <f>SUM(I42:I43)</f>
        <v>90000</v>
      </c>
      <c r="J44" s="4"/>
      <c r="K44" s="4">
        <f>SUM(K42:K43)</f>
        <v>90000</v>
      </c>
      <c r="L44" s="4"/>
      <c r="M44" s="4">
        <f>SUM(M42:M43)</f>
        <v>60000.000000000015</v>
      </c>
      <c r="N44" s="4"/>
      <c r="O44" s="4">
        <f>SUM(O42:O43)</f>
        <v>72000</v>
      </c>
      <c r="P44" s="4"/>
      <c r="Q44" s="4">
        <f>SUM(Q42:Q43)</f>
        <v>48000</v>
      </c>
      <c r="R44" s="4"/>
    </row>
    <row r="45" spans="4:18" ht="12.75">
      <c r="D45" s="3"/>
      <c r="E45" s="3"/>
      <c r="F45" s="4"/>
      <c r="G45" s="4"/>
      <c r="H45" s="3"/>
      <c r="I45" s="4"/>
      <c r="J45" s="4"/>
      <c r="K45" s="4"/>
      <c r="L45" s="4"/>
      <c r="M45" s="4"/>
      <c r="N45" s="4"/>
      <c r="O45" s="4"/>
      <c r="P45" s="4"/>
      <c r="Q45" s="4"/>
      <c r="R45" s="4"/>
    </row>
    <row r="46" spans="2:18" ht="12.75">
      <c r="B46" t="s">
        <v>17</v>
      </c>
      <c r="D46" s="3"/>
      <c r="E46" s="3"/>
      <c r="F46" s="4"/>
      <c r="G46" s="4"/>
      <c r="H46" s="3"/>
      <c r="I46" s="4"/>
      <c r="J46" s="4"/>
      <c r="K46" s="4"/>
      <c r="L46" s="4"/>
      <c r="M46" s="4"/>
      <c r="N46" s="4"/>
      <c r="O46" s="4"/>
      <c r="P46" s="4"/>
      <c r="Q46" s="4"/>
      <c r="R46" s="4"/>
    </row>
    <row r="47" spans="3:17" ht="12.75">
      <c r="C47" t="s">
        <v>18</v>
      </c>
      <c r="D47" s="3"/>
      <c r="E47" s="3"/>
      <c r="F47" s="4">
        <v>-75000</v>
      </c>
      <c r="G47" s="4"/>
      <c r="H47" s="3"/>
      <c r="I47" s="3"/>
      <c r="J47" s="3"/>
      <c r="K47" s="3"/>
      <c r="L47" s="3"/>
      <c r="M47" s="3"/>
      <c r="N47" s="3"/>
      <c r="O47" s="3"/>
      <c r="P47" s="3"/>
      <c r="Q47" s="3"/>
    </row>
    <row r="48" spans="3:17" ht="12.75">
      <c r="C48" t="s">
        <v>19</v>
      </c>
      <c r="D48" s="3"/>
      <c r="E48" s="3"/>
      <c r="F48" s="4">
        <v>-75000</v>
      </c>
      <c r="G48" s="4"/>
      <c r="H48" s="3"/>
      <c r="I48" s="3"/>
      <c r="J48" s="3"/>
      <c r="K48" s="3"/>
      <c r="L48" s="3"/>
      <c r="M48" s="3"/>
      <c r="N48" s="3"/>
      <c r="O48" s="3"/>
      <c r="P48" s="3"/>
      <c r="Q48" s="3"/>
    </row>
    <row r="49" spans="3:17" ht="12.75">
      <c r="C49" t="s">
        <v>20</v>
      </c>
      <c r="D49" s="3"/>
      <c r="E49" s="3"/>
      <c r="F49" s="4">
        <v>-50000</v>
      </c>
      <c r="G49" s="4"/>
      <c r="H49" s="3"/>
      <c r="I49" s="3"/>
      <c r="J49" s="3"/>
      <c r="K49" s="3"/>
      <c r="L49" s="3"/>
      <c r="M49" s="3"/>
      <c r="N49" s="3"/>
      <c r="O49" s="3"/>
      <c r="P49" s="3"/>
      <c r="Q49" s="3"/>
    </row>
    <row r="50" spans="3:17" ht="12.75">
      <c r="C50" t="s">
        <v>21</v>
      </c>
      <c r="D50" s="3"/>
      <c r="E50" s="3"/>
      <c r="F50" s="4">
        <v>-60000</v>
      </c>
      <c r="G50" s="4"/>
      <c r="H50" s="3"/>
      <c r="I50" s="3"/>
      <c r="J50" s="3"/>
      <c r="K50" s="3"/>
      <c r="L50" s="3"/>
      <c r="M50" s="3"/>
      <c r="N50" s="3"/>
      <c r="O50" s="3"/>
      <c r="P50" s="3"/>
      <c r="Q50" s="3"/>
    </row>
    <row r="51" spans="3:17" ht="12.75">
      <c r="C51" t="s">
        <v>22</v>
      </c>
      <c r="D51" s="3"/>
      <c r="E51" s="3"/>
      <c r="F51" s="5">
        <v>-40000</v>
      </c>
      <c r="G51" s="5">
        <f>SUM(F47:F51)</f>
        <v>-300000</v>
      </c>
      <c r="H51" s="3"/>
      <c r="I51" s="5">
        <v>-75000</v>
      </c>
      <c r="J51" s="4"/>
      <c r="K51" s="5">
        <v>-75000</v>
      </c>
      <c r="L51" s="4"/>
      <c r="M51" s="5">
        <v>-50000</v>
      </c>
      <c r="N51" s="4"/>
      <c r="O51" s="5">
        <v>-60000</v>
      </c>
      <c r="P51" s="4"/>
      <c r="Q51" s="5">
        <v>-40000</v>
      </c>
    </row>
    <row r="52" spans="4:17" ht="12.75">
      <c r="D52" s="3"/>
      <c r="E52" s="3"/>
      <c r="F52" s="4"/>
      <c r="G52" s="4"/>
      <c r="H52" s="3"/>
      <c r="I52" s="3"/>
      <c r="J52" s="3"/>
      <c r="K52" s="3"/>
      <c r="L52" s="3"/>
      <c r="M52" s="3"/>
      <c r="N52" s="3"/>
      <c r="O52" s="3"/>
      <c r="P52" s="3"/>
      <c r="Q52" s="3"/>
    </row>
    <row r="53" spans="2:17" ht="13.5" thickBot="1">
      <c r="B53" t="s">
        <v>39</v>
      </c>
      <c r="D53" s="3"/>
      <c r="E53" s="3"/>
      <c r="F53" s="4"/>
      <c r="G53" s="32">
        <f>SUM(G44:G51)</f>
        <v>60000</v>
      </c>
      <c r="H53" s="3"/>
      <c r="I53" s="35">
        <f>SUM(I44:I51)</f>
        <v>15000</v>
      </c>
      <c r="J53" s="3"/>
      <c r="K53" s="35">
        <f>SUM(K44:K51)</f>
        <v>15000</v>
      </c>
      <c r="L53" s="3"/>
      <c r="M53" s="35">
        <f>SUM(M44:M51)</f>
        <v>10000.000000000015</v>
      </c>
      <c r="N53" s="3"/>
      <c r="O53" s="35">
        <f>SUM(O44:O51)</f>
        <v>12000</v>
      </c>
      <c r="P53" s="3"/>
      <c r="Q53" s="35">
        <f>SUM(Q44:Q51)</f>
        <v>8000</v>
      </c>
    </row>
    <row r="54" spans="4:17" ht="13.5" thickTop="1"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68" r:id="rId2"/>
  <headerFooter alignWithMargins="0">
    <oddFooter>&amp;L&amp;"Verdana,Regular"&amp;5H:\2010-11 new ltd co schematic.xls&amp;R&amp;"Verdana,Regular"&amp;5&amp;D - &amp;T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57"/>
  <sheetViews>
    <sheetView zoomScalePageLayoutView="0" workbookViewId="0" topLeftCell="G28">
      <selection activeCell="W41" sqref="W41"/>
    </sheetView>
  </sheetViews>
  <sheetFormatPr defaultColWidth="9.140625" defaultRowHeight="12.75"/>
  <cols>
    <col min="1" max="1" width="7.57421875" style="0" customWidth="1"/>
    <col min="2" max="2" width="13.140625" style="0" customWidth="1"/>
    <col min="3" max="3" width="7.00390625" style="0" customWidth="1"/>
    <col min="4" max="4" width="6.8515625" style="0" customWidth="1"/>
    <col min="5" max="5" width="11.8515625" style="0" customWidth="1"/>
    <col min="6" max="6" width="7.7109375" style="0" customWidth="1"/>
    <col min="7" max="7" width="5.8515625" style="0" customWidth="1"/>
    <col min="8" max="8" width="11.28125" style="0" bestFit="1" customWidth="1"/>
    <col min="9" max="9" width="5.421875" style="0" customWidth="1"/>
    <col min="10" max="10" width="8.57421875" style="0" customWidth="1"/>
    <col min="11" max="11" width="5.57421875" style="0" customWidth="1"/>
    <col min="12" max="12" width="5.421875" style="0" customWidth="1"/>
    <col min="13" max="13" width="5.00390625" style="0" customWidth="1"/>
    <col min="14" max="14" width="11.140625" style="0" customWidth="1"/>
    <col min="15" max="15" width="9.00390625" style="0" customWidth="1"/>
    <col min="16" max="16" width="5.140625" style="0" customWidth="1"/>
    <col min="17" max="17" width="7.28125" style="0" customWidth="1"/>
    <col min="18" max="18" width="2.140625" style="0" customWidth="1"/>
    <col min="19" max="19" width="10.7109375" style="0" customWidth="1"/>
    <col min="20" max="20" width="8.28125" style="0" customWidth="1"/>
    <col min="21" max="21" width="6.421875" style="0" customWidth="1"/>
    <col min="22" max="22" width="10.140625" style="0" bestFit="1" customWidth="1"/>
    <col min="23" max="23" width="10.7109375" style="0" customWidth="1"/>
    <col min="24" max="24" width="3.7109375" style="0" customWidth="1"/>
    <col min="26" max="26" width="7.7109375" style="0" customWidth="1"/>
    <col min="27" max="27" width="5.8515625" style="0" customWidth="1"/>
    <col min="28" max="28" width="3.57421875" style="0" customWidth="1"/>
    <col min="29" max="29" width="8.421875" style="0" customWidth="1"/>
    <col min="30" max="30" width="6.57421875" style="0" customWidth="1"/>
    <col min="31" max="31" width="7.00390625" style="0" customWidth="1"/>
    <col min="32" max="32" width="6.57421875" style="0" customWidth="1"/>
    <col min="33" max="33" width="6.7109375" style="0" customWidth="1"/>
    <col min="34" max="34" width="5.421875" style="0" customWidth="1"/>
  </cols>
  <sheetData>
    <row r="1" ht="12.75">
      <c r="A1" s="2" t="s">
        <v>41</v>
      </c>
    </row>
    <row r="2" ht="12.75">
      <c r="A2" s="2" t="s">
        <v>14</v>
      </c>
    </row>
    <row r="3" ht="12.75">
      <c r="A3" s="2" t="s">
        <v>15</v>
      </c>
    </row>
    <row r="4" ht="12.75">
      <c r="A4" s="2" t="s">
        <v>24</v>
      </c>
    </row>
    <row r="5" ht="13.5" thickBot="1"/>
    <row r="6" spans="15:20" ht="12.75">
      <c r="O6" s="57"/>
      <c r="P6" s="58"/>
      <c r="Q6" s="58"/>
      <c r="R6" s="58"/>
      <c r="S6" s="58"/>
      <c r="T6" s="59"/>
    </row>
    <row r="7" spans="1:23" ht="12.75">
      <c r="A7" s="31" t="s">
        <v>18</v>
      </c>
      <c r="H7" s="12">
        <v>40359</v>
      </c>
      <c r="O7" s="60"/>
      <c r="P7" s="16"/>
      <c r="Q7" s="16"/>
      <c r="R7" s="61" t="s">
        <v>44</v>
      </c>
      <c r="S7" s="16"/>
      <c r="T7" s="62"/>
      <c r="W7" s="12">
        <v>40724</v>
      </c>
    </row>
    <row r="8" spans="15:20" ht="12.75">
      <c r="O8" s="60"/>
      <c r="P8" s="16"/>
      <c r="Q8" s="16"/>
      <c r="R8" s="61" t="s">
        <v>45</v>
      </c>
      <c r="S8" s="16"/>
      <c r="T8" s="62"/>
    </row>
    <row r="9" spans="3:23" ht="12.75">
      <c r="C9" t="s">
        <v>70</v>
      </c>
      <c r="H9" s="4">
        <f>'Max ind divs'!I8</f>
        <v>17808.219178082192</v>
      </c>
      <c r="O9" s="60"/>
      <c r="P9" s="16"/>
      <c r="Q9" s="16"/>
      <c r="R9" s="61" t="s">
        <v>71</v>
      </c>
      <c r="S9" s="16"/>
      <c r="T9" s="62"/>
      <c r="W9" s="4">
        <f>'Max ind divs'!I38</f>
        <v>22500</v>
      </c>
    </row>
    <row r="10" spans="3:23" ht="13.5" thickBot="1">
      <c r="C10" t="s">
        <v>72</v>
      </c>
      <c r="H10" s="5">
        <f>'Max ind divs'!I9</f>
        <v>196347.03196347033</v>
      </c>
      <c r="O10" s="63"/>
      <c r="P10" s="64"/>
      <c r="Q10" s="64"/>
      <c r="R10" s="65"/>
      <c r="S10" s="64"/>
      <c r="T10" s="66"/>
      <c r="W10" s="5">
        <f>'Max ind divs'!I39</f>
        <v>215000</v>
      </c>
    </row>
    <row r="11" spans="3:23" ht="12.75">
      <c r="C11" t="s">
        <v>0</v>
      </c>
      <c r="H11" s="4">
        <f>SUM(H9:H10)</f>
        <v>214155.25114155252</v>
      </c>
      <c r="R11" s="33"/>
      <c r="W11" s="4">
        <f>SUM(W9:W10)</f>
        <v>237500</v>
      </c>
    </row>
    <row r="12" spans="2:23" ht="12.75">
      <c r="B12" s="2" t="s">
        <v>1</v>
      </c>
      <c r="C12" t="s">
        <v>2</v>
      </c>
      <c r="H12" s="5">
        <f>'Max ind divs'!I11</f>
        <v>-114155.25114155251</v>
      </c>
      <c r="W12" s="5">
        <f>'Max ind divs'!I41</f>
        <v>-125000</v>
      </c>
    </row>
    <row r="13" spans="3:23" ht="12.75">
      <c r="C13" t="s">
        <v>3</v>
      </c>
      <c r="H13" s="4">
        <f>SUM(H11:H12)</f>
        <v>100000.00000000001</v>
      </c>
      <c r="W13" s="4">
        <f>SUM(W11:W12)</f>
        <v>112500</v>
      </c>
    </row>
    <row r="14" spans="2:23" ht="12.75">
      <c r="B14" s="2" t="s">
        <v>1</v>
      </c>
      <c r="C14" t="s">
        <v>38</v>
      </c>
      <c r="H14" s="5">
        <f>-H13*0.2</f>
        <v>-20000.000000000004</v>
      </c>
      <c r="W14" s="5">
        <f>-W13*0.2</f>
        <v>-22500</v>
      </c>
    </row>
    <row r="15" spans="3:29" ht="12.75">
      <c r="C15" t="s">
        <v>4</v>
      </c>
      <c r="H15" s="4">
        <f>SUM(H13:H14)</f>
        <v>80000.00000000001</v>
      </c>
      <c r="J15" t="s">
        <v>7</v>
      </c>
      <c r="O15" s="11">
        <f>H10</f>
        <v>196347.03196347033</v>
      </c>
      <c r="W15" s="4">
        <f>SUM(W13:W14)</f>
        <v>90000</v>
      </c>
      <c r="Y15" t="s">
        <v>7</v>
      </c>
      <c r="AC15" s="11">
        <f>W10</f>
        <v>215000</v>
      </c>
    </row>
    <row r="16" spans="3:29" ht="12.75">
      <c r="C16" t="s">
        <v>5</v>
      </c>
      <c r="H16" s="5">
        <f>'Max ind divs'!F17</f>
        <v>-80000</v>
      </c>
      <c r="O16" s="3">
        <f>H11</f>
        <v>214155.25114155252</v>
      </c>
      <c r="T16" s="3"/>
      <c r="U16" s="3"/>
      <c r="W16" s="5">
        <f>'Max ind divs'!F47</f>
        <v>-75000</v>
      </c>
      <c r="AC16" s="3">
        <f>W11</f>
        <v>237500</v>
      </c>
    </row>
    <row r="17" spans="3:29" ht="12.75">
      <c r="C17" t="s">
        <v>39</v>
      </c>
      <c r="H17" s="6">
        <f>SUM(H15:H16)</f>
        <v>0</v>
      </c>
      <c r="N17" s="10" t="s">
        <v>8</v>
      </c>
      <c r="O17" s="3">
        <f>H15*O15/O16</f>
        <v>73347.54797441365</v>
      </c>
      <c r="P17" s="10"/>
      <c r="Q17" s="10"/>
      <c r="R17" s="10"/>
      <c r="W17" s="6">
        <f>SUM(W15:W16)</f>
        <v>15000</v>
      </c>
      <c r="AB17" s="10" t="s">
        <v>8</v>
      </c>
      <c r="AC17" s="3">
        <f>W15*AC15/AC16</f>
        <v>81473.68421052632</v>
      </c>
    </row>
    <row r="18" spans="8:23" ht="12.75">
      <c r="H18" s="9"/>
      <c r="W18" s="9"/>
    </row>
    <row r="19" spans="8:27" ht="12.75">
      <c r="H19" s="9"/>
      <c r="K19" s="71">
        <v>40273</v>
      </c>
      <c r="L19" s="70"/>
      <c r="Z19" s="71">
        <v>40638</v>
      </c>
      <c r="AA19" s="70"/>
    </row>
    <row r="20" ht="12.75">
      <c r="H20" s="4"/>
    </row>
    <row r="21" spans="11:29" ht="12.75">
      <c r="K21" s="19"/>
      <c r="AA21" s="15"/>
      <c r="AC21" s="16"/>
    </row>
    <row r="22" spans="3:34" ht="12.75">
      <c r="C22" s="71">
        <v>40056</v>
      </c>
      <c r="D22" s="70"/>
      <c r="E22" s="8"/>
      <c r="F22" s="71">
        <v>40147</v>
      </c>
      <c r="G22" s="70"/>
      <c r="H22" s="8"/>
      <c r="I22" s="71">
        <v>40237</v>
      </c>
      <c r="J22" s="70"/>
      <c r="K22" s="8"/>
      <c r="L22" s="8"/>
      <c r="M22" s="71">
        <v>40359</v>
      </c>
      <c r="N22" s="70"/>
      <c r="O22" s="8"/>
      <c r="P22" s="71">
        <v>40421</v>
      </c>
      <c r="Q22" s="70"/>
      <c r="R22" s="8"/>
      <c r="T22" s="71">
        <v>40543</v>
      </c>
      <c r="U22" s="70"/>
      <c r="V22" s="8"/>
      <c r="W22" s="71">
        <v>40633</v>
      </c>
      <c r="X22" s="70"/>
      <c r="Y22" s="8"/>
      <c r="Z22" s="71">
        <v>40638</v>
      </c>
      <c r="AA22" s="70"/>
      <c r="AB22" s="8"/>
      <c r="AC22" s="8"/>
      <c r="AD22" s="71">
        <v>40724</v>
      </c>
      <c r="AE22" s="70"/>
      <c r="AF22" s="8"/>
      <c r="AG22" s="71"/>
      <c r="AH22" s="70"/>
    </row>
    <row r="23" spans="3:35" ht="12.75">
      <c r="C23" s="7"/>
      <c r="D23" s="8"/>
      <c r="E23" s="8"/>
      <c r="F23" s="7"/>
      <c r="G23" s="8"/>
      <c r="H23" s="8"/>
      <c r="I23" s="7"/>
      <c r="J23" s="8"/>
      <c r="K23" s="18"/>
      <c r="L23" s="8"/>
      <c r="M23" s="7"/>
      <c r="N23" s="8"/>
      <c r="O23" s="8"/>
      <c r="P23" s="8"/>
      <c r="Q23" s="8"/>
      <c r="R23" s="17"/>
      <c r="S23" s="13"/>
      <c r="T23" s="17"/>
      <c r="U23" s="17"/>
      <c r="V23" s="17"/>
      <c r="W23" s="17"/>
      <c r="X23" s="17"/>
      <c r="Y23" s="17"/>
      <c r="Z23" s="17"/>
      <c r="AA23" s="21"/>
      <c r="AB23" s="17"/>
      <c r="AC23" s="17"/>
      <c r="AD23" s="17"/>
      <c r="AE23" s="17"/>
      <c r="AF23" s="37"/>
      <c r="AG23" s="37"/>
      <c r="AH23" s="37"/>
      <c r="AI23" s="16"/>
    </row>
    <row r="24" spans="3:34" ht="12.75">
      <c r="C24" s="74" t="s">
        <v>26</v>
      </c>
      <c r="D24" s="75"/>
      <c r="E24" s="14"/>
      <c r="F24" s="75" t="s">
        <v>26</v>
      </c>
      <c r="G24" s="75"/>
      <c r="H24" s="14"/>
      <c r="I24" s="75" t="s">
        <v>26</v>
      </c>
      <c r="J24" s="75"/>
      <c r="K24" s="14"/>
      <c r="L24" s="14"/>
      <c r="M24" s="75" t="s">
        <v>26</v>
      </c>
      <c r="N24" s="77"/>
      <c r="O24" s="37"/>
      <c r="P24" s="74" t="s">
        <v>27</v>
      </c>
      <c r="Q24" s="75"/>
      <c r="R24" s="37"/>
      <c r="S24" s="16"/>
      <c r="T24" s="73" t="s">
        <v>28</v>
      </c>
      <c r="U24" s="73"/>
      <c r="V24" s="8"/>
      <c r="W24" s="70" t="s">
        <v>28</v>
      </c>
      <c r="X24" s="70"/>
      <c r="Y24" s="8"/>
      <c r="Z24" s="70" t="s">
        <v>28</v>
      </c>
      <c r="AA24" s="70"/>
      <c r="AB24" s="8"/>
      <c r="AC24" s="8"/>
      <c r="AD24" s="70" t="s">
        <v>28</v>
      </c>
      <c r="AE24" s="70"/>
      <c r="AF24" s="38"/>
      <c r="AG24" s="73"/>
      <c r="AH24" s="73"/>
    </row>
    <row r="25" spans="1:34" ht="12.75">
      <c r="A25" t="s">
        <v>6</v>
      </c>
      <c r="C25" s="76">
        <v>20000</v>
      </c>
      <c r="D25" s="72"/>
      <c r="E25" s="11"/>
      <c r="F25" s="72">
        <v>15000</v>
      </c>
      <c r="G25" s="72"/>
      <c r="H25" s="11"/>
      <c r="I25" s="72">
        <v>10000</v>
      </c>
      <c r="J25" s="72"/>
      <c r="K25" s="20"/>
      <c r="L25" s="22"/>
      <c r="M25" s="72">
        <f>-H16-C25-F25-I25</f>
        <v>35000</v>
      </c>
      <c r="N25" s="79"/>
      <c r="O25" s="36"/>
      <c r="P25" s="76">
        <v>20000</v>
      </c>
      <c r="Q25" s="72"/>
      <c r="R25" s="20"/>
      <c r="S25" s="13"/>
      <c r="T25" s="72">
        <v>10000</v>
      </c>
      <c r="U25" s="72"/>
      <c r="V25" s="11"/>
      <c r="W25" s="72">
        <v>5000</v>
      </c>
      <c r="X25" s="72"/>
      <c r="Y25" s="11"/>
      <c r="Z25" s="72">
        <v>5000</v>
      </c>
      <c r="AA25" s="72"/>
      <c r="AB25" s="11"/>
      <c r="AC25" s="11"/>
      <c r="AD25" s="72">
        <v>35000</v>
      </c>
      <c r="AE25" s="72"/>
      <c r="AF25" s="39"/>
      <c r="AG25" s="78"/>
      <c r="AH25" s="78"/>
    </row>
    <row r="26" spans="13:35" ht="12.75">
      <c r="M26" s="16"/>
      <c r="N26" s="16"/>
      <c r="O26" s="16"/>
      <c r="P26" s="16"/>
      <c r="Q26" s="16"/>
      <c r="R26" s="16"/>
      <c r="S26" s="16"/>
      <c r="T26" s="16"/>
      <c r="U26" s="16"/>
      <c r="AF26" s="16"/>
      <c r="AG26" s="16"/>
      <c r="AH26" s="16"/>
      <c r="AI26" s="16"/>
    </row>
    <row r="27" spans="11:34" ht="12.75">
      <c r="K27" s="19"/>
      <c r="L27" s="16"/>
      <c r="M27" s="16"/>
      <c r="N27" s="16"/>
      <c r="O27" s="37"/>
      <c r="P27" s="37"/>
      <c r="Q27" s="37"/>
      <c r="R27" s="37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</row>
    <row r="28" spans="12:34" ht="12.75">
      <c r="L28" s="16"/>
      <c r="O28" s="36"/>
      <c r="P28" s="36"/>
      <c r="Q28" s="36"/>
      <c r="R28" s="3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</row>
    <row r="29" spans="11:29" ht="12.75">
      <c r="K29" s="19"/>
      <c r="L29" s="16"/>
      <c r="M29" s="16"/>
      <c r="N29" s="16"/>
      <c r="O29" s="16"/>
      <c r="P29" s="16"/>
      <c r="Q29" s="16"/>
      <c r="R29" s="16"/>
      <c r="AA29" s="15"/>
      <c r="AC29" s="16"/>
    </row>
    <row r="30" ht="12.75">
      <c r="AC30" s="16"/>
    </row>
    <row r="31" spans="1:29" ht="12.75">
      <c r="A31" t="s">
        <v>9</v>
      </c>
      <c r="C31" s="70" t="s">
        <v>11</v>
      </c>
      <c r="D31" s="70"/>
      <c r="E31" s="1">
        <f>C22</f>
        <v>40056</v>
      </c>
      <c r="H31" s="24">
        <f>C25</f>
        <v>20000</v>
      </c>
      <c r="K31" s="19"/>
      <c r="O31" s="8"/>
      <c r="P31" s="70" t="s">
        <v>12</v>
      </c>
      <c r="Q31" s="70"/>
      <c r="R31" s="8"/>
      <c r="S31" s="1">
        <f>M22</f>
        <v>40359</v>
      </c>
      <c r="V31" s="24">
        <f>P25</f>
        <v>20000</v>
      </c>
      <c r="AA31" s="15"/>
      <c r="AC31" s="16"/>
    </row>
    <row r="32" spans="5:29" ht="12.75">
      <c r="E32" s="1">
        <f>F22</f>
        <v>40147</v>
      </c>
      <c r="H32" s="24">
        <f>F25</f>
        <v>15000</v>
      </c>
      <c r="S32" s="1">
        <f>T22</f>
        <v>40543</v>
      </c>
      <c r="V32" s="24">
        <f>T25</f>
        <v>10000</v>
      </c>
      <c r="AC32" s="16"/>
    </row>
    <row r="33" spans="5:29" ht="12.75">
      <c r="E33" s="1">
        <f>I22</f>
        <v>40237</v>
      </c>
      <c r="H33" s="27">
        <f>I25</f>
        <v>10000</v>
      </c>
      <c r="K33" s="19"/>
      <c r="S33" s="1">
        <f>W22</f>
        <v>40633</v>
      </c>
      <c r="V33" s="24">
        <f>W25</f>
        <v>5000</v>
      </c>
      <c r="AA33" s="15"/>
      <c r="AC33" s="16"/>
    </row>
    <row r="34" spans="5:29" ht="12.75">
      <c r="E34" s="1"/>
      <c r="H34" s="24">
        <f>SUM(H31:H33)</f>
        <v>45000</v>
      </c>
      <c r="K34" s="16"/>
      <c r="S34" s="1">
        <f>Z22</f>
        <v>40638</v>
      </c>
      <c r="V34" s="27">
        <f>Z25</f>
        <v>5000</v>
      </c>
      <c r="AA34" s="16"/>
      <c r="AC34" s="16"/>
    </row>
    <row r="35" spans="5:29" ht="12.75">
      <c r="E35" s="1"/>
      <c r="H35" s="24"/>
      <c r="K35" s="16"/>
      <c r="L35" s="15"/>
      <c r="V35" s="24">
        <f>SUM(V31:V34)</f>
        <v>40000</v>
      </c>
      <c r="AA35" s="15"/>
      <c r="AC35" s="16"/>
    </row>
    <row r="36" spans="3:29" ht="12.75">
      <c r="C36" s="70" t="s">
        <v>12</v>
      </c>
      <c r="D36" s="70"/>
      <c r="E36" s="1">
        <f>M22</f>
        <v>40359</v>
      </c>
      <c r="H36" s="23">
        <f>O17-C25-F25-I25</f>
        <v>28347.547974413654</v>
      </c>
      <c r="AC36" s="16"/>
    </row>
    <row r="37" spans="3:29" ht="13.5" thickBot="1">
      <c r="C37" s="8"/>
      <c r="D37" s="8"/>
      <c r="E37" s="1"/>
      <c r="H37" s="25">
        <f>SUM(H34:H36)</f>
        <v>73347.54797441365</v>
      </c>
      <c r="L37" s="15"/>
      <c r="O37" s="8"/>
      <c r="P37" s="70" t="s">
        <v>13</v>
      </c>
      <c r="Q37" s="70"/>
      <c r="R37" s="8"/>
      <c r="S37" s="1">
        <f>AD22</f>
        <v>40724</v>
      </c>
      <c r="V37" s="24">
        <f>AD25</f>
        <v>35000</v>
      </c>
      <c r="AA37" s="15"/>
      <c r="AC37" s="16"/>
    </row>
    <row r="38" spans="3:29" ht="14.25" thickBot="1" thickTop="1">
      <c r="C38" s="8"/>
      <c r="D38" s="8"/>
      <c r="E38" s="1"/>
      <c r="H38" s="23"/>
      <c r="L38" s="16"/>
      <c r="S38" s="1"/>
      <c r="V38" s="28">
        <f>V35+V37</f>
        <v>75000</v>
      </c>
      <c r="AA38" s="16"/>
      <c r="AC38" s="16"/>
    </row>
    <row r="39" spans="1:29" ht="13.5" thickTop="1">
      <c r="A39" s="16"/>
      <c r="B39" s="16"/>
      <c r="C39" s="16"/>
      <c r="D39" s="16"/>
      <c r="E39" s="29"/>
      <c r="F39" s="16"/>
      <c r="G39" s="16"/>
      <c r="H39" s="30"/>
      <c r="AC39" s="16"/>
    </row>
    <row r="40" spans="11:29" ht="12.75">
      <c r="K40" s="19"/>
      <c r="AA40" s="15"/>
      <c r="AC40" s="16"/>
    </row>
    <row r="41" spans="1:29" ht="13.5" thickBot="1">
      <c r="A41" t="s">
        <v>10</v>
      </c>
      <c r="E41" s="40">
        <f>M22</f>
        <v>40359</v>
      </c>
      <c r="H41" s="26">
        <f>M25-H36</f>
        <v>6652.452025586346</v>
      </c>
      <c r="S41" s="1"/>
      <c r="V41" s="26">
        <v>0</v>
      </c>
      <c r="AC41" s="16"/>
    </row>
    <row r="42" spans="11:29" ht="14.25" thickBot="1" thickTop="1">
      <c r="K42" s="19"/>
      <c r="AA42" s="15"/>
      <c r="AC42" s="16"/>
    </row>
    <row r="43" spans="11:29" ht="12.75">
      <c r="K43" s="16"/>
      <c r="L43" s="16"/>
      <c r="M43" s="57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9"/>
      <c r="AC43" s="16"/>
    </row>
    <row r="44" spans="12:29" ht="12.75">
      <c r="L44" s="15"/>
      <c r="M44" s="60"/>
      <c r="N44" s="16"/>
      <c r="O44" s="16"/>
      <c r="P44" s="16"/>
      <c r="Q44" s="16"/>
      <c r="R44" s="61" t="s">
        <v>46</v>
      </c>
      <c r="S44" s="16"/>
      <c r="T44" s="16"/>
      <c r="U44" s="16"/>
      <c r="V44" s="16"/>
      <c r="W44" s="16"/>
      <c r="X44" s="16"/>
      <c r="Y44" s="16"/>
      <c r="Z44" s="62"/>
      <c r="AA44" s="16"/>
      <c r="AC44" s="16"/>
    </row>
    <row r="45" spans="13:29" ht="12.75">
      <c r="M45" s="60"/>
      <c r="N45" s="16"/>
      <c r="O45" s="16"/>
      <c r="P45" s="16"/>
      <c r="Q45" s="16"/>
      <c r="R45" s="61" t="s">
        <v>47</v>
      </c>
      <c r="S45" s="16"/>
      <c r="T45" s="16"/>
      <c r="U45" s="16"/>
      <c r="V45" s="16"/>
      <c r="W45" s="16"/>
      <c r="X45" s="16"/>
      <c r="Y45" s="16"/>
      <c r="Z45" s="62"/>
      <c r="AC45" s="16"/>
    </row>
    <row r="46" spans="13:29" ht="12.75">
      <c r="M46" s="60"/>
      <c r="N46" s="16"/>
      <c r="O46" s="16"/>
      <c r="P46" s="16"/>
      <c r="Q46" s="16"/>
      <c r="R46" s="61" t="s">
        <v>48</v>
      </c>
      <c r="S46" s="16"/>
      <c r="T46" s="16"/>
      <c r="U46" s="16"/>
      <c r="V46" s="16"/>
      <c r="W46" s="16"/>
      <c r="X46" s="16"/>
      <c r="Y46" s="16"/>
      <c r="Z46" s="62"/>
      <c r="AC46" s="16"/>
    </row>
    <row r="47" spans="13:26" ht="12.75">
      <c r="M47" s="60"/>
      <c r="N47" s="16"/>
      <c r="O47" s="16"/>
      <c r="P47" s="16"/>
      <c r="Q47" s="16"/>
      <c r="R47" s="61"/>
      <c r="S47" s="16"/>
      <c r="T47" s="16"/>
      <c r="U47" s="16"/>
      <c r="V47" s="16"/>
      <c r="W47" s="16"/>
      <c r="X47" s="16"/>
      <c r="Y47" s="16"/>
      <c r="Z47" s="62"/>
    </row>
    <row r="48" spans="13:26" ht="12.75">
      <c r="M48" s="60"/>
      <c r="N48" s="67">
        <v>40359</v>
      </c>
      <c r="O48" s="68" t="s">
        <v>57</v>
      </c>
      <c r="P48" s="16"/>
      <c r="Q48" s="16"/>
      <c r="R48" s="61"/>
      <c r="S48" s="16"/>
      <c r="T48" s="16"/>
      <c r="U48" s="16"/>
      <c r="V48" s="16"/>
      <c r="W48" s="16"/>
      <c r="X48" s="16"/>
      <c r="Y48" s="16"/>
      <c r="Z48" s="62"/>
    </row>
    <row r="49" spans="13:26" ht="12.75">
      <c r="M49" s="60"/>
      <c r="N49" s="16"/>
      <c r="O49" s="68" t="s">
        <v>79</v>
      </c>
      <c r="P49" s="16"/>
      <c r="Q49" s="16"/>
      <c r="R49" s="61"/>
      <c r="S49" s="16"/>
      <c r="T49" s="16"/>
      <c r="U49" s="16"/>
      <c r="V49" s="16"/>
      <c r="W49" s="16"/>
      <c r="X49" s="16"/>
      <c r="Y49" s="16"/>
      <c r="Z49" s="62"/>
    </row>
    <row r="50" spans="13:26" ht="12.75">
      <c r="M50" s="60"/>
      <c r="N50" s="16"/>
      <c r="O50" s="68" t="s">
        <v>52</v>
      </c>
      <c r="P50" s="16"/>
      <c r="Q50" s="16"/>
      <c r="R50" s="61"/>
      <c r="S50" s="16"/>
      <c r="T50" s="16"/>
      <c r="U50" s="16"/>
      <c r="V50" s="16"/>
      <c r="W50" s="16"/>
      <c r="X50" s="16"/>
      <c r="Y50" s="16"/>
      <c r="Z50" s="62"/>
    </row>
    <row r="51" spans="13:26" ht="12.75">
      <c r="M51" s="60"/>
      <c r="N51" s="16"/>
      <c r="O51" s="68" t="s">
        <v>63</v>
      </c>
      <c r="P51" s="16"/>
      <c r="Q51" s="16"/>
      <c r="R51" s="61"/>
      <c r="S51" s="16"/>
      <c r="T51" s="16"/>
      <c r="U51" s="16"/>
      <c r="V51" s="16"/>
      <c r="W51" s="16"/>
      <c r="X51" s="16"/>
      <c r="Y51" s="16"/>
      <c r="Z51" s="62"/>
    </row>
    <row r="52" spans="13:26" ht="12.75">
      <c r="M52" s="60"/>
      <c r="N52" s="16"/>
      <c r="O52" s="68" t="s">
        <v>64</v>
      </c>
      <c r="P52" s="16"/>
      <c r="Q52" s="16"/>
      <c r="R52" s="61"/>
      <c r="S52" s="16"/>
      <c r="T52" s="16"/>
      <c r="U52" s="16"/>
      <c r="V52" s="16"/>
      <c r="W52" s="16"/>
      <c r="X52" s="16"/>
      <c r="Y52" s="16"/>
      <c r="Z52" s="62"/>
    </row>
    <row r="53" spans="13:26" ht="12.75">
      <c r="M53" s="60"/>
      <c r="N53" s="16"/>
      <c r="O53" s="16"/>
      <c r="P53" s="16"/>
      <c r="Q53" s="16"/>
      <c r="R53" s="61"/>
      <c r="S53" s="16"/>
      <c r="T53" s="16"/>
      <c r="U53" s="16"/>
      <c r="V53" s="16"/>
      <c r="W53" s="16"/>
      <c r="X53" s="16"/>
      <c r="Y53" s="16"/>
      <c r="Z53" s="62"/>
    </row>
    <row r="54" spans="13:26" ht="12.75">
      <c r="M54" s="60"/>
      <c r="N54" s="67">
        <v>40724</v>
      </c>
      <c r="O54" s="68" t="s">
        <v>49</v>
      </c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62"/>
    </row>
    <row r="55" spans="13:26" ht="12.75">
      <c r="M55" s="60"/>
      <c r="N55" s="16"/>
      <c r="O55" s="68" t="s">
        <v>50</v>
      </c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62"/>
    </row>
    <row r="56" spans="13:26" ht="12.75">
      <c r="M56" s="60"/>
      <c r="N56" s="16"/>
      <c r="O56" s="68" t="s">
        <v>51</v>
      </c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62"/>
    </row>
    <row r="57" spans="13:26" ht="13.5" thickBot="1">
      <c r="M57" s="63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6"/>
    </row>
  </sheetData>
  <sheetProtection/>
  <mergeCells count="36">
    <mergeCell ref="C22:D22"/>
    <mergeCell ref="F22:G22"/>
    <mergeCell ref="I22:J22"/>
    <mergeCell ref="M22:N22"/>
    <mergeCell ref="C25:D25"/>
    <mergeCell ref="F25:G25"/>
    <mergeCell ref="I25:J25"/>
    <mergeCell ref="M25:N25"/>
    <mergeCell ref="C24:D24"/>
    <mergeCell ref="F24:G24"/>
    <mergeCell ref="I24:J24"/>
    <mergeCell ref="M24:N24"/>
    <mergeCell ref="AG24:AH24"/>
    <mergeCell ref="AG25:AH25"/>
    <mergeCell ref="Z22:AA22"/>
    <mergeCell ref="AD22:AE22"/>
    <mergeCell ref="AG22:AH22"/>
    <mergeCell ref="Z24:AA24"/>
    <mergeCell ref="AD24:AE24"/>
    <mergeCell ref="AD25:AE25"/>
    <mergeCell ref="T24:U24"/>
    <mergeCell ref="W24:X24"/>
    <mergeCell ref="P24:Q24"/>
    <mergeCell ref="P25:Q25"/>
    <mergeCell ref="T25:U25"/>
    <mergeCell ref="W25:X25"/>
    <mergeCell ref="C31:D31"/>
    <mergeCell ref="C36:D36"/>
    <mergeCell ref="P37:Q37"/>
    <mergeCell ref="P31:Q31"/>
    <mergeCell ref="K19:L19"/>
    <mergeCell ref="Z19:AA19"/>
    <mergeCell ref="Z25:AA25"/>
    <mergeCell ref="T22:U22"/>
    <mergeCell ref="W22:X22"/>
    <mergeCell ref="P22:Q22"/>
  </mergeCells>
  <printOptions/>
  <pageMargins left="0.75" right="0.75" top="1" bottom="1" header="0.5" footer="0.5"/>
  <pageSetup fitToHeight="1" fitToWidth="1" horizontalDpi="600" verticalDpi="600" orientation="landscape" paperSize="9" scale="52" r:id="rId2"/>
  <headerFooter alignWithMargins="0">
    <oddFooter>&amp;L&amp;"Verdana,Regular"&amp;5H:\2010-11 new ltd co schematic.xls&amp;R&amp;"Verdana,Regular"&amp;5&amp;D - &amp;T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60"/>
  <sheetViews>
    <sheetView zoomScalePageLayoutView="0" workbookViewId="0" topLeftCell="A10">
      <selection activeCell="AH55" sqref="AH55"/>
    </sheetView>
  </sheetViews>
  <sheetFormatPr defaultColWidth="9.140625" defaultRowHeight="12.75"/>
  <cols>
    <col min="1" max="1" width="6.7109375" style="0" customWidth="1"/>
    <col min="2" max="2" width="12.7109375" style="0" customWidth="1"/>
    <col min="3" max="3" width="7.421875" style="0" customWidth="1"/>
    <col min="4" max="4" width="6.140625" style="0" customWidth="1"/>
    <col min="5" max="5" width="12.140625" style="0" customWidth="1"/>
    <col min="6" max="6" width="7.7109375" style="0" customWidth="1"/>
    <col min="7" max="7" width="5.8515625" style="0" customWidth="1"/>
    <col min="8" max="8" width="12.28125" style="0" customWidth="1"/>
    <col min="9" max="9" width="6.140625" style="0" customWidth="1"/>
    <col min="10" max="10" width="7.00390625" style="0" customWidth="1"/>
    <col min="11" max="11" width="5.28125" style="0" customWidth="1"/>
    <col min="12" max="12" width="5.00390625" style="0" customWidth="1"/>
    <col min="13" max="13" width="10.28125" style="0" customWidth="1"/>
    <col min="14" max="14" width="6.7109375" style="0" customWidth="1"/>
    <col min="15" max="15" width="9.28125" style="0" customWidth="1"/>
    <col min="16" max="16" width="5.7109375" style="0" customWidth="1"/>
    <col min="17" max="17" width="5.421875" style="0" customWidth="1"/>
    <col min="18" max="18" width="2.00390625" style="0" customWidth="1"/>
    <col min="19" max="19" width="11.00390625" style="0" customWidth="1"/>
    <col min="20" max="20" width="8.421875" style="0" customWidth="1"/>
    <col min="21" max="21" width="5.00390625" style="0" customWidth="1"/>
    <col min="23" max="23" width="10.7109375" style="0" customWidth="1"/>
    <col min="24" max="24" width="4.421875" style="0" customWidth="1"/>
    <col min="26" max="26" width="6.00390625" style="0" customWidth="1"/>
    <col min="27" max="27" width="7.57421875" style="0" customWidth="1"/>
    <col min="28" max="28" width="4.00390625" style="0" customWidth="1"/>
    <col min="30" max="30" width="7.421875" style="0" customWidth="1"/>
    <col min="31" max="31" width="6.421875" style="0" customWidth="1"/>
    <col min="32" max="32" width="3.57421875" style="0" customWidth="1"/>
  </cols>
  <sheetData>
    <row r="1" ht="12.75">
      <c r="A1" s="2" t="s">
        <v>42</v>
      </c>
    </row>
    <row r="2" ht="12.75">
      <c r="A2" s="2" t="s">
        <v>14</v>
      </c>
    </row>
    <row r="3" ht="12.75">
      <c r="A3" s="2" t="s">
        <v>15</v>
      </c>
    </row>
    <row r="4" ht="12.75">
      <c r="A4" s="2" t="s">
        <v>25</v>
      </c>
    </row>
    <row r="5" ht="13.5" thickBot="1"/>
    <row r="6" spans="15:23" ht="12.75">
      <c r="O6" s="57"/>
      <c r="P6" s="58"/>
      <c r="Q6" s="58"/>
      <c r="R6" s="58"/>
      <c r="S6" s="58"/>
      <c r="T6" s="59"/>
      <c r="U6" s="16"/>
      <c r="V6" s="16"/>
      <c r="W6" s="16"/>
    </row>
    <row r="7" spans="1:23" ht="12.75">
      <c r="A7" s="31" t="s">
        <v>18</v>
      </c>
      <c r="H7" s="12">
        <v>40633</v>
      </c>
      <c r="O7" s="60"/>
      <c r="P7" s="16"/>
      <c r="Q7" s="16"/>
      <c r="R7" s="61" t="s">
        <v>53</v>
      </c>
      <c r="S7" s="16"/>
      <c r="T7" s="62"/>
      <c r="U7" s="61"/>
      <c r="V7" s="16"/>
      <c r="W7" s="67">
        <v>40999</v>
      </c>
    </row>
    <row r="8" spans="15:23" ht="12.75">
      <c r="O8" s="60"/>
      <c r="P8" s="16"/>
      <c r="Q8" s="16"/>
      <c r="R8" s="61" t="s">
        <v>45</v>
      </c>
      <c r="S8" s="16"/>
      <c r="T8" s="62"/>
      <c r="U8" s="61"/>
      <c r="V8" s="16"/>
      <c r="W8" s="16"/>
    </row>
    <row r="9" spans="3:23" ht="12.75">
      <c r="C9" t="s">
        <v>70</v>
      </c>
      <c r="H9" s="4">
        <f>'Max ind divs'!I8</f>
        <v>17808.219178082192</v>
      </c>
      <c r="O9" s="60"/>
      <c r="P9" s="16"/>
      <c r="Q9" s="16"/>
      <c r="R9" s="61" t="s">
        <v>71</v>
      </c>
      <c r="S9" s="16"/>
      <c r="T9" s="62"/>
      <c r="U9" s="61"/>
      <c r="V9" s="16"/>
      <c r="W9" s="16">
        <v>22500</v>
      </c>
    </row>
    <row r="10" spans="3:23" ht="13.5" thickBot="1">
      <c r="C10" t="s">
        <v>72</v>
      </c>
      <c r="H10" s="5">
        <f>'Max ind divs'!I9</f>
        <v>196347.03196347033</v>
      </c>
      <c r="O10" s="63"/>
      <c r="P10" s="64"/>
      <c r="Q10" s="64"/>
      <c r="R10" s="65"/>
      <c r="S10" s="64"/>
      <c r="T10" s="66"/>
      <c r="U10" s="61"/>
      <c r="V10" s="16"/>
      <c r="W10" s="13">
        <v>215000</v>
      </c>
    </row>
    <row r="11" spans="3:23" ht="12.75">
      <c r="C11" t="s">
        <v>0</v>
      </c>
      <c r="H11" s="4">
        <f>SUM(H9:H10)</f>
        <v>214155.25114155252</v>
      </c>
      <c r="R11" s="33"/>
      <c r="W11" s="4">
        <f>SUM(W9:W10)</f>
        <v>237500</v>
      </c>
    </row>
    <row r="12" spans="2:23" ht="12.75">
      <c r="B12" s="2" t="s">
        <v>1</v>
      </c>
      <c r="C12" t="s">
        <v>2</v>
      </c>
      <c r="H12" s="5">
        <f>'Max ind divs'!I11</f>
        <v>-114155.25114155251</v>
      </c>
      <c r="R12" s="33"/>
      <c r="W12" s="5">
        <f>'Max ind divs'!I41</f>
        <v>-125000</v>
      </c>
    </row>
    <row r="13" spans="3:23" ht="12.75">
      <c r="C13" t="s">
        <v>3</v>
      </c>
      <c r="H13" s="4">
        <f>SUM(H11:H12)</f>
        <v>100000.00000000001</v>
      </c>
      <c r="R13" s="33"/>
      <c r="W13" s="4">
        <f>SUM(W11:W12)</f>
        <v>112500</v>
      </c>
    </row>
    <row r="14" spans="2:23" ht="12.75">
      <c r="B14" s="2" t="s">
        <v>1</v>
      </c>
      <c r="C14" t="s">
        <v>38</v>
      </c>
      <c r="H14" s="5">
        <f>-H13*0.2</f>
        <v>-20000.000000000004</v>
      </c>
      <c r="R14" s="33"/>
      <c r="W14" s="5">
        <f>-W13*0.2</f>
        <v>-22500</v>
      </c>
    </row>
    <row r="15" spans="3:29" ht="12.75">
      <c r="C15" t="s">
        <v>4</v>
      </c>
      <c r="H15" s="4">
        <f>SUM(H13:H14)</f>
        <v>80000.00000000001</v>
      </c>
      <c r="J15" t="s">
        <v>7</v>
      </c>
      <c r="O15" s="11">
        <f>H10</f>
        <v>196347.03196347033</v>
      </c>
      <c r="R15" s="33"/>
      <c r="W15" s="4">
        <f>SUM(W13:W14)</f>
        <v>90000</v>
      </c>
      <c r="Y15" t="s">
        <v>7</v>
      </c>
      <c r="AC15" s="11">
        <f>W10</f>
        <v>215000</v>
      </c>
    </row>
    <row r="16" spans="3:29" ht="12.75">
      <c r="C16" t="s">
        <v>5</v>
      </c>
      <c r="H16" s="5">
        <f>'Max ind divs'!F17</f>
        <v>-80000</v>
      </c>
      <c r="O16" s="3">
        <f>H11</f>
        <v>214155.25114155252</v>
      </c>
      <c r="R16" s="33"/>
      <c r="T16" s="3"/>
      <c r="U16" s="3"/>
      <c r="W16" s="5">
        <f>'Max ind divs'!F47</f>
        <v>-75000</v>
      </c>
      <c r="AC16" s="3">
        <f>W11</f>
        <v>237500</v>
      </c>
    </row>
    <row r="17" spans="3:29" ht="12.75">
      <c r="C17" t="s">
        <v>39</v>
      </c>
      <c r="H17" s="6">
        <f>SUM(H15:H16)</f>
        <v>0</v>
      </c>
      <c r="N17" s="10" t="s">
        <v>8</v>
      </c>
      <c r="O17" s="3">
        <f>H15*O15/O16</f>
        <v>73347.54797441365</v>
      </c>
      <c r="P17" s="10"/>
      <c r="Q17" s="10"/>
      <c r="R17" s="10"/>
      <c r="W17" s="6">
        <f>SUM(W15:W16)</f>
        <v>15000</v>
      </c>
      <c r="AB17" s="10" t="s">
        <v>8</v>
      </c>
      <c r="AC17" s="3">
        <f>W15*AC15/AC16</f>
        <v>81473.68421052632</v>
      </c>
    </row>
    <row r="18" spans="8:23" ht="12.75">
      <c r="H18" s="9"/>
      <c r="W18" s="9"/>
    </row>
    <row r="19" spans="8:27" ht="12.75">
      <c r="H19" s="9"/>
      <c r="K19" s="7"/>
      <c r="L19" s="8"/>
      <c r="Z19" s="71"/>
      <c r="AA19" s="71"/>
    </row>
    <row r="20" spans="8:33" ht="12.75">
      <c r="H20" s="4"/>
      <c r="O20" s="71">
        <v>40638</v>
      </c>
      <c r="P20" s="71"/>
      <c r="AF20" s="80">
        <v>41004</v>
      </c>
      <c r="AG20" s="81"/>
    </row>
    <row r="21" spans="11:29" ht="12.75">
      <c r="K21" s="16"/>
      <c r="L21" s="16"/>
      <c r="AA21" s="16"/>
      <c r="AC21" s="16"/>
    </row>
    <row r="22" spans="3:33" ht="12.75">
      <c r="C22" s="71">
        <v>40269</v>
      </c>
      <c r="D22" s="70"/>
      <c r="E22" s="8"/>
      <c r="F22" s="71">
        <v>40421</v>
      </c>
      <c r="G22" s="70"/>
      <c r="H22" s="8"/>
      <c r="I22" s="71">
        <v>40512</v>
      </c>
      <c r="J22" s="70"/>
      <c r="K22" s="8"/>
      <c r="L22" s="8"/>
      <c r="M22" s="71">
        <v>40633</v>
      </c>
      <c r="N22" s="70"/>
      <c r="O22" s="41"/>
      <c r="P22" s="71">
        <v>40638</v>
      </c>
      <c r="Q22" s="71"/>
      <c r="R22" s="8"/>
      <c r="T22" s="71">
        <v>40755</v>
      </c>
      <c r="U22" s="71"/>
      <c r="V22" s="8"/>
      <c r="W22" s="71">
        <v>40847</v>
      </c>
      <c r="X22" s="71"/>
      <c r="Y22" s="8"/>
      <c r="Z22" s="71">
        <v>40967</v>
      </c>
      <c r="AA22" s="71"/>
      <c r="AB22" s="8"/>
      <c r="AC22" s="8"/>
      <c r="AD22" s="71">
        <v>40999</v>
      </c>
      <c r="AE22" s="71"/>
      <c r="AG22" s="15"/>
    </row>
    <row r="23" spans="3:31" ht="12.75">
      <c r="C23" s="7"/>
      <c r="D23" s="8"/>
      <c r="E23" s="8"/>
      <c r="F23" s="7"/>
      <c r="G23" s="8"/>
      <c r="H23" s="8"/>
      <c r="I23" s="7"/>
      <c r="J23" s="8"/>
      <c r="K23" s="17"/>
      <c r="L23" s="17"/>
      <c r="M23" s="7"/>
      <c r="N23" s="8"/>
      <c r="O23" s="8"/>
      <c r="P23" s="8"/>
      <c r="Q23" s="8"/>
      <c r="R23" s="17"/>
      <c r="S23" s="13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</row>
    <row r="24" spans="3:33" ht="12.75">
      <c r="C24" s="74" t="s">
        <v>28</v>
      </c>
      <c r="D24" s="75"/>
      <c r="E24" s="14"/>
      <c r="F24" s="75" t="s">
        <v>28</v>
      </c>
      <c r="G24" s="75"/>
      <c r="H24" s="14"/>
      <c r="I24" s="75" t="s">
        <v>28</v>
      </c>
      <c r="J24" s="75"/>
      <c r="K24" s="14"/>
      <c r="L24" s="37"/>
      <c r="M24" s="75" t="s">
        <v>28</v>
      </c>
      <c r="N24" s="77"/>
      <c r="O24" s="42"/>
      <c r="P24" s="74" t="s">
        <v>29</v>
      </c>
      <c r="Q24" s="75"/>
      <c r="R24" s="37"/>
      <c r="S24" s="16"/>
      <c r="T24" s="75" t="s">
        <v>30</v>
      </c>
      <c r="U24" s="75"/>
      <c r="V24" s="8"/>
      <c r="W24" s="75" t="s">
        <v>30</v>
      </c>
      <c r="X24" s="75"/>
      <c r="Y24" s="8"/>
      <c r="Z24" s="75" t="s">
        <v>30</v>
      </c>
      <c r="AA24" s="75"/>
      <c r="AB24" s="8"/>
      <c r="AC24" s="8"/>
      <c r="AD24" s="75" t="s">
        <v>30</v>
      </c>
      <c r="AE24" s="77"/>
      <c r="AF24" s="15"/>
      <c r="AG24" s="15"/>
    </row>
    <row r="25" spans="1:32" ht="12.75">
      <c r="A25" t="s">
        <v>6</v>
      </c>
      <c r="C25" s="76">
        <v>20000</v>
      </c>
      <c r="D25" s="72"/>
      <c r="E25" s="11"/>
      <c r="F25" s="72">
        <v>15000</v>
      </c>
      <c r="G25" s="72"/>
      <c r="H25" s="11"/>
      <c r="I25" s="72">
        <v>10000</v>
      </c>
      <c r="J25" s="72"/>
      <c r="K25" s="20"/>
      <c r="L25" s="11"/>
      <c r="M25" s="72">
        <f>-H16-C25-F25-I25</f>
        <v>35000</v>
      </c>
      <c r="N25" s="79"/>
      <c r="O25" s="36"/>
      <c r="P25" s="76">
        <v>20000</v>
      </c>
      <c r="Q25" s="72"/>
      <c r="R25" s="20"/>
      <c r="S25" s="13"/>
      <c r="T25" s="72">
        <v>10000</v>
      </c>
      <c r="U25" s="72"/>
      <c r="V25" s="11"/>
      <c r="W25" s="72">
        <v>5000</v>
      </c>
      <c r="X25" s="72"/>
      <c r="Y25" s="11"/>
      <c r="Z25" s="72">
        <v>5000</v>
      </c>
      <c r="AA25" s="72"/>
      <c r="AB25" s="11"/>
      <c r="AC25" s="11"/>
      <c r="AD25" s="72">
        <v>35000</v>
      </c>
      <c r="AE25" s="79"/>
      <c r="AF25" s="15"/>
    </row>
    <row r="26" spans="13:33" ht="12.75">
      <c r="M26" s="16"/>
      <c r="N26" s="16"/>
      <c r="O26" s="19"/>
      <c r="P26" s="16"/>
      <c r="Q26" s="16"/>
      <c r="R26" s="16"/>
      <c r="S26" s="16"/>
      <c r="T26" s="16"/>
      <c r="U26" s="16"/>
      <c r="AG26" s="15"/>
    </row>
    <row r="27" spans="11:31" ht="12.75">
      <c r="K27" s="16"/>
      <c r="L27" s="16"/>
      <c r="M27" s="16"/>
      <c r="N27" s="16"/>
      <c r="O27" s="16"/>
      <c r="P27" s="37"/>
      <c r="Q27" s="37"/>
      <c r="R27" s="37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</row>
    <row r="28" spans="12:33" ht="12.75">
      <c r="L28" s="16"/>
      <c r="O28" s="19"/>
      <c r="P28" s="36"/>
      <c r="Q28" s="36"/>
      <c r="R28" s="3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G28" s="15"/>
    </row>
    <row r="29" spans="11:29" ht="12.75">
      <c r="K29" s="16"/>
      <c r="L29" s="16"/>
      <c r="M29" s="16"/>
      <c r="N29" s="16"/>
      <c r="O29" s="16"/>
      <c r="P29" s="16"/>
      <c r="Q29" s="16"/>
      <c r="R29" s="16"/>
      <c r="AA29" s="16"/>
      <c r="AC29" s="16"/>
    </row>
    <row r="30" spans="12:33" ht="12.75">
      <c r="L30" s="16"/>
      <c r="O30" s="19"/>
      <c r="AC30" s="16"/>
      <c r="AG30" s="15"/>
    </row>
    <row r="31" spans="1:29" ht="13.5" thickBot="1">
      <c r="A31" t="s">
        <v>9</v>
      </c>
      <c r="C31" s="70" t="s">
        <v>11</v>
      </c>
      <c r="D31" s="70"/>
      <c r="E31" s="1">
        <f>C22</f>
        <v>40269</v>
      </c>
      <c r="H31" s="26">
        <f>C25</f>
        <v>20000</v>
      </c>
      <c r="K31" s="16"/>
      <c r="L31" s="16"/>
      <c r="P31" s="70" t="s">
        <v>13</v>
      </c>
      <c r="Q31" s="70"/>
      <c r="R31" s="8"/>
      <c r="S31" s="1">
        <f>T22</f>
        <v>40755</v>
      </c>
      <c r="V31" s="24">
        <f>T25</f>
        <v>10000</v>
      </c>
      <c r="AA31" s="16"/>
      <c r="AC31" s="16"/>
    </row>
    <row r="32" spans="5:33" ht="13.5" thickTop="1">
      <c r="E32" s="29"/>
      <c r="F32" s="16"/>
      <c r="G32" s="16"/>
      <c r="H32" s="30"/>
      <c r="L32" s="16"/>
      <c r="O32" s="19"/>
      <c r="S32" s="1">
        <f>W22</f>
        <v>40847</v>
      </c>
      <c r="V32" s="24">
        <f>W25</f>
        <v>5000</v>
      </c>
      <c r="AC32" s="16"/>
      <c r="AG32" s="15"/>
    </row>
    <row r="33" spans="3:29" ht="12.75">
      <c r="C33" s="70" t="s">
        <v>12</v>
      </c>
      <c r="D33" s="70"/>
      <c r="E33" s="29">
        <f>F22</f>
        <v>40421</v>
      </c>
      <c r="F33" s="16"/>
      <c r="G33" s="16"/>
      <c r="H33" s="30">
        <f>F25</f>
        <v>15000</v>
      </c>
      <c r="K33" s="16"/>
      <c r="L33" s="16"/>
      <c r="S33" s="1">
        <f>Z22</f>
        <v>40967</v>
      </c>
      <c r="V33" s="30">
        <f>Z25</f>
        <v>5000</v>
      </c>
      <c r="AA33" s="16"/>
      <c r="AC33" s="16"/>
    </row>
    <row r="34" spans="5:33" ht="12.75">
      <c r="E34" s="29">
        <f>I22</f>
        <v>40512</v>
      </c>
      <c r="F34" s="16"/>
      <c r="G34" s="16"/>
      <c r="H34" s="30">
        <f>I25</f>
        <v>10000</v>
      </c>
      <c r="K34" s="16"/>
      <c r="L34" s="16"/>
      <c r="O34" s="19"/>
      <c r="S34" s="1">
        <f>AD22</f>
        <v>40999</v>
      </c>
      <c r="V34" s="27">
        <f>AD25</f>
        <v>35000</v>
      </c>
      <c r="AA34" s="16"/>
      <c r="AC34" s="16"/>
      <c r="AG34" s="15"/>
    </row>
    <row r="35" spans="5:29" ht="13.5" thickBot="1">
      <c r="E35" s="1">
        <f>M22</f>
        <v>40633</v>
      </c>
      <c r="H35" s="23">
        <f>O17-H31-H33-H34</f>
        <v>28347.547974413654</v>
      </c>
      <c r="K35" s="16"/>
      <c r="L35" s="16"/>
      <c r="V35" s="28">
        <f>SUM(V30:V34)</f>
        <v>55000</v>
      </c>
      <c r="AA35" s="16"/>
      <c r="AC35" s="16"/>
    </row>
    <row r="36" spans="3:33" ht="13.5" thickTop="1">
      <c r="C36" s="8"/>
      <c r="D36" s="8"/>
      <c r="E36" s="1">
        <f>P22</f>
        <v>40638</v>
      </c>
      <c r="H36" s="24">
        <f>P25</f>
        <v>20000</v>
      </c>
      <c r="L36" s="16"/>
      <c r="O36" s="19"/>
      <c r="AC36" s="16"/>
      <c r="AG36" s="15"/>
    </row>
    <row r="37" spans="3:29" ht="13.5" thickBot="1">
      <c r="C37" s="8"/>
      <c r="D37" s="8"/>
      <c r="H37" s="25">
        <f>SUM(H33:H35)</f>
        <v>53347.547974413654</v>
      </c>
      <c r="L37" s="16"/>
      <c r="P37" s="8"/>
      <c r="Q37" s="8"/>
      <c r="R37" s="8"/>
      <c r="S37" s="29"/>
      <c r="T37" s="16"/>
      <c r="U37" s="16"/>
      <c r="V37" s="30"/>
      <c r="AA37" s="16"/>
      <c r="AC37" s="16"/>
    </row>
    <row r="38" spans="3:33" ht="13.5" thickTop="1">
      <c r="C38" s="8"/>
      <c r="D38" s="8"/>
      <c r="E38" s="1"/>
      <c r="H38" s="23"/>
      <c r="L38" s="16"/>
      <c r="O38" s="19"/>
      <c r="S38" s="29"/>
      <c r="T38" s="16"/>
      <c r="U38" s="16"/>
      <c r="V38" s="30"/>
      <c r="AA38" s="16"/>
      <c r="AC38" s="16"/>
      <c r="AG38" s="15"/>
    </row>
    <row r="39" spans="1:29" ht="12.75">
      <c r="A39" s="16"/>
      <c r="B39" s="16"/>
      <c r="C39" s="16"/>
      <c r="D39" s="16"/>
      <c r="E39" s="29"/>
      <c r="F39" s="16"/>
      <c r="G39" s="16"/>
      <c r="H39" s="30"/>
      <c r="L39" s="16"/>
      <c r="AC39" s="16"/>
    </row>
    <row r="40" spans="11:33" ht="12.75">
      <c r="K40" s="16"/>
      <c r="L40" s="16"/>
      <c r="O40" s="19"/>
      <c r="AA40" s="16"/>
      <c r="AC40" s="16"/>
      <c r="AG40" s="15"/>
    </row>
    <row r="41" spans="1:29" ht="13.5" thickBot="1">
      <c r="A41" t="s">
        <v>10</v>
      </c>
      <c r="E41" s="40"/>
      <c r="H41" s="26">
        <f>M25-H35</f>
        <v>6652.452025586346</v>
      </c>
      <c r="L41" s="16"/>
      <c r="S41" s="1"/>
      <c r="V41" s="26">
        <v>0</v>
      </c>
      <c r="AA41" s="16"/>
      <c r="AC41" s="16"/>
    </row>
    <row r="42" spans="11:33" ht="14.25" thickBot="1" thickTop="1">
      <c r="K42" s="16"/>
      <c r="L42" s="16"/>
      <c r="O42" s="19"/>
      <c r="AA42" s="16"/>
      <c r="AC42" s="16"/>
      <c r="AG42" s="15"/>
    </row>
    <row r="43" spans="11:29" ht="12.75">
      <c r="K43" s="16"/>
      <c r="L43" s="57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9"/>
      <c r="AC43" s="16"/>
    </row>
    <row r="44" spans="12:29" ht="12.75">
      <c r="L44" s="60"/>
      <c r="M44" s="16"/>
      <c r="N44" s="16"/>
      <c r="O44" s="16"/>
      <c r="P44" s="16"/>
      <c r="Q44" s="16"/>
      <c r="R44" s="61" t="s">
        <v>54</v>
      </c>
      <c r="S44" s="16"/>
      <c r="T44" s="16"/>
      <c r="U44" s="16"/>
      <c r="V44" s="16"/>
      <c r="W44" s="16"/>
      <c r="X44" s="16"/>
      <c r="Y44" s="16"/>
      <c r="Z44" s="62"/>
      <c r="AA44" s="16"/>
      <c r="AC44" s="16"/>
    </row>
    <row r="45" spans="12:29" ht="12.75">
      <c r="L45" s="60"/>
      <c r="M45" s="16"/>
      <c r="N45" s="16"/>
      <c r="O45" s="16"/>
      <c r="P45" s="16"/>
      <c r="Q45" s="16"/>
      <c r="R45" s="61" t="s">
        <v>55</v>
      </c>
      <c r="S45" s="16"/>
      <c r="T45" s="16"/>
      <c r="U45" s="16"/>
      <c r="V45" s="16"/>
      <c r="W45" s="16"/>
      <c r="X45" s="16"/>
      <c r="Y45" s="16"/>
      <c r="Z45" s="62"/>
      <c r="AC45" s="16"/>
    </row>
    <row r="46" spans="12:29" ht="12.75">
      <c r="L46" s="60"/>
      <c r="M46" s="16"/>
      <c r="N46" s="16"/>
      <c r="O46" s="16"/>
      <c r="P46" s="16"/>
      <c r="Q46" s="16"/>
      <c r="R46" s="61" t="s">
        <v>56</v>
      </c>
      <c r="S46" s="16"/>
      <c r="T46" s="16"/>
      <c r="U46" s="16"/>
      <c r="V46" s="16"/>
      <c r="W46" s="16"/>
      <c r="X46" s="16"/>
      <c r="Y46" s="16"/>
      <c r="Z46" s="62"/>
      <c r="AC46" s="16"/>
    </row>
    <row r="47" spans="12:26" ht="12.75">
      <c r="L47" s="60"/>
      <c r="M47" s="16"/>
      <c r="N47" s="16"/>
      <c r="O47" s="16"/>
      <c r="P47" s="16"/>
      <c r="Q47" s="16"/>
      <c r="R47" s="61"/>
      <c r="S47" s="16"/>
      <c r="T47" s="16"/>
      <c r="U47" s="16"/>
      <c r="V47" s="16"/>
      <c r="W47" s="16"/>
      <c r="X47" s="16"/>
      <c r="Y47" s="16"/>
      <c r="Z47" s="62"/>
    </row>
    <row r="48" spans="12:26" ht="12.75">
      <c r="L48" s="60"/>
      <c r="M48" s="67">
        <v>40633</v>
      </c>
      <c r="N48" s="68" t="s">
        <v>58</v>
      </c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62"/>
    </row>
    <row r="49" spans="12:26" ht="12.75">
      <c r="L49" s="60"/>
      <c r="M49" s="68"/>
      <c r="N49" s="68" t="s">
        <v>59</v>
      </c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62"/>
    </row>
    <row r="50" spans="12:26" ht="12.75">
      <c r="L50" s="60"/>
      <c r="M50" s="68"/>
      <c r="N50" s="68" t="s">
        <v>60</v>
      </c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62"/>
    </row>
    <row r="51" spans="12:26" ht="12.75">
      <c r="L51" s="60"/>
      <c r="M51" s="68"/>
      <c r="N51" s="68" t="s">
        <v>61</v>
      </c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62"/>
    </row>
    <row r="52" spans="12:26" ht="12.75">
      <c r="L52" s="60"/>
      <c r="M52" s="68"/>
      <c r="N52" s="68" t="s">
        <v>62</v>
      </c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62"/>
    </row>
    <row r="53" spans="12:26" ht="12.75">
      <c r="L53" s="60"/>
      <c r="M53" s="68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62"/>
    </row>
    <row r="54" spans="12:26" ht="12.75">
      <c r="L54" s="60"/>
      <c r="M54" s="67">
        <v>40999</v>
      </c>
      <c r="N54" s="68" t="s">
        <v>65</v>
      </c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62"/>
    </row>
    <row r="55" spans="12:26" ht="12.75">
      <c r="L55" s="60"/>
      <c r="M55" s="68"/>
      <c r="N55" s="68" t="s">
        <v>66</v>
      </c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62"/>
    </row>
    <row r="56" spans="12:26" ht="12.75">
      <c r="L56" s="60"/>
      <c r="M56" s="68"/>
      <c r="N56" s="68" t="s">
        <v>67</v>
      </c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62"/>
    </row>
    <row r="57" spans="12:26" ht="13.5" thickBot="1">
      <c r="L57" s="63"/>
      <c r="M57" s="69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6"/>
    </row>
    <row r="58" ht="12.75">
      <c r="M58" s="31"/>
    </row>
    <row r="59" ht="12.75">
      <c r="M59" s="31"/>
    </row>
    <row r="60" ht="12.75">
      <c r="M60" s="31"/>
    </row>
  </sheetData>
  <sheetProtection/>
  <mergeCells count="33">
    <mergeCell ref="AF20:AG20"/>
    <mergeCell ref="AD25:AE25"/>
    <mergeCell ref="C31:D31"/>
    <mergeCell ref="P31:Q31"/>
    <mergeCell ref="P25:Q25"/>
    <mergeCell ref="T25:U25"/>
    <mergeCell ref="W25:X25"/>
    <mergeCell ref="Z25:AA25"/>
    <mergeCell ref="C25:D25"/>
    <mergeCell ref="F25:G25"/>
    <mergeCell ref="O20:P20"/>
    <mergeCell ref="AD22:AE22"/>
    <mergeCell ref="C24:D24"/>
    <mergeCell ref="F24:G24"/>
    <mergeCell ref="I24:J24"/>
    <mergeCell ref="M24:N24"/>
    <mergeCell ref="P24:Q24"/>
    <mergeCell ref="T22:U22"/>
    <mergeCell ref="W22:X22"/>
    <mergeCell ref="Z22:AA22"/>
    <mergeCell ref="I25:J25"/>
    <mergeCell ref="M25:N25"/>
    <mergeCell ref="C33:D33"/>
    <mergeCell ref="T24:U24"/>
    <mergeCell ref="W24:X24"/>
    <mergeCell ref="Z24:AA24"/>
    <mergeCell ref="AD24:AE24"/>
    <mergeCell ref="Z19:AA19"/>
    <mergeCell ref="C22:D22"/>
    <mergeCell ref="F22:G22"/>
    <mergeCell ref="I22:J22"/>
    <mergeCell ref="M22:N22"/>
    <mergeCell ref="P22:Q22"/>
  </mergeCells>
  <printOptions/>
  <pageMargins left="0.75" right="0.75" top="1" bottom="1" header="0.5" footer="0.5"/>
  <pageSetup fitToHeight="1" fitToWidth="1" horizontalDpi="600" verticalDpi="600" orientation="landscape" paperSize="9" scale="54" r:id="rId2"/>
  <headerFooter alignWithMargins="0">
    <oddFooter>&amp;L&amp;"Verdana,Regular"&amp;5H:\2010-11 new ltd co schematic.xls&amp;R&amp;"Verdana,Regular"&amp;5&amp;D -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Moore and Smalley LLP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david.walker</dc:creator>
  <cp:keywords/>
  <dc:description/>
  <cp:lastModifiedBy>johncoy</cp:lastModifiedBy>
  <cp:lastPrinted>2012-02-22T16:24:41Z</cp:lastPrinted>
  <dcterms:created xsi:type="dcterms:W3CDTF">2012-02-02T09:20:56Z</dcterms:created>
  <dcterms:modified xsi:type="dcterms:W3CDTF">2012-06-22T08:40:40Z</dcterms:modified>
  <cp:category/>
  <cp:version/>
  <cp:contentType/>
  <cp:contentStatus/>
</cp:coreProperties>
</file>